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96" windowWidth="12120" windowHeight="8388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25725"/>
</workbook>
</file>

<file path=xl/calcChain.xml><?xml version="1.0" encoding="utf-8"?>
<calcChain xmlns="http://schemas.openxmlformats.org/spreadsheetml/2006/main">
  <c r="X40" i="8"/>
  <c r="X42"/>
  <c r="V42"/>
  <c r="T42"/>
  <c r="H7"/>
  <c r="I5"/>
  <c r="AE28"/>
  <c r="AE27"/>
  <c r="AE26"/>
  <c r="AE25"/>
  <c r="AE22"/>
  <c r="AE21"/>
  <c r="AE20"/>
  <c r="AE19"/>
  <c r="AE14"/>
  <c r="AE13"/>
  <c r="Y28"/>
  <c r="Y27"/>
  <c r="Y26"/>
  <c r="Y25"/>
  <c r="Y22"/>
  <c r="Y21"/>
  <c r="Y20"/>
  <c r="Y19"/>
  <c r="Y14"/>
  <c r="Y13"/>
  <c r="S28"/>
  <c r="S27"/>
  <c r="S26"/>
  <c r="S25"/>
  <c r="S22"/>
  <c r="S21"/>
  <c r="S20"/>
  <c r="S19"/>
  <c r="S14"/>
  <c r="S13"/>
  <c r="M28"/>
  <c r="M27"/>
  <c r="M26"/>
  <c r="M25"/>
  <c r="M22"/>
  <c r="M21"/>
  <c r="M20"/>
  <c r="M19"/>
  <c r="M14"/>
  <c r="M13"/>
  <c r="AD3"/>
  <c r="AB3"/>
  <c r="Z3"/>
  <c r="X3"/>
  <c r="V3"/>
  <c r="T3"/>
  <c r="R3"/>
  <c r="P3"/>
  <c r="N3"/>
  <c r="L3"/>
  <c r="J3"/>
  <c r="H3"/>
  <c r="F3"/>
  <c r="D3"/>
  <c r="B3"/>
  <c r="AD40"/>
  <c r="AD42"/>
  <c r="AB42"/>
  <c r="Z42"/>
  <c r="F40"/>
  <c r="B42"/>
  <c r="D42"/>
  <c r="F42"/>
  <c r="R40"/>
  <c r="R42"/>
  <c r="P42"/>
  <c r="N42"/>
  <c r="L40"/>
  <c r="L42"/>
  <c r="J42"/>
  <c r="H42"/>
  <c r="A1"/>
  <c r="C4"/>
  <c r="I4"/>
  <c r="O4"/>
  <c r="U4"/>
  <c r="AA4"/>
  <c r="C5"/>
  <c r="O5"/>
  <c r="U5"/>
  <c r="AA5"/>
  <c r="B7"/>
  <c r="C7"/>
  <c r="I7"/>
  <c r="N7"/>
  <c r="O7"/>
  <c r="T7"/>
  <c r="U7"/>
  <c r="Z7"/>
  <c r="AA7"/>
  <c r="C8"/>
  <c r="I8"/>
  <c r="O8"/>
  <c r="U8"/>
  <c r="AA8"/>
  <c r="C9"/>
  <c r="I9"/>
  <c r="O9"/>
  <c r="U9"/>
  <c r="AA9"/>
  <c r="C10"/>
  <c r="I10"/>
  <c r="O10"/>
  <c r="U10"/>
  <c r="AA10"/>
  <c r="C11"/>
  <c r="I11"/>
  <c r="O11"/>
  <c r="U11"/>
  <c r="AA11"/>
  <c r="C12"/>
  <c r="I12"/>
  <c r="O12"/>
  <c r="U12"/>
  <c r="AA12"/>
  <c r="C13"/>
  <c r="G13"/>
  <c r="I13"/>
  <c r="O13"/>
  <c r="U13"/>
  <c r="AA13"/>
  <c r="C14"/>
  <c r="G14"/>
  <c r="I14"/>
  <c r="O14"/>
  <c r="U14"/>
  <c r="AA14"/>
  <c r="B15"/>
  <c r="C15"/>
  <c r="H15"/>
  <c r="I15"/>
  <c r="N15"/>
  <c r="O15"/>
  <c r="T15"/>
  <c r="U15"/>
  <c r="Z15"/>
  <c r="AA15"/>
  <c r="C16"/>
  <c r="I16"/>
  <c r="O16"/>
  <c r="U16"/>
  <c r="AA16"/>
  <c r="C17"/>
  <c r="I17"/>
  <c r="O17"/>
  <c r="U17"/>
  <c r="AA17"/>
  <c r="C18"/>
  <c r="I18"/>
  <c r="O18"/>
  <c r="U18"/>
  <c r="AA18"/>
  <c r="C19"/>
  <c r="G19"/>
  <c r="I19"/>
  <c r="O19"/>
  <c r="U19"/>
  <c r="AA19"/>
  <c r="C20"/>
  <c r="G20"/>
  <c r="I20"/>
  <c r="O20"/>
  <c r="U20"/>
  <c r="AA20"/>
  <c r="C21"/>
  <c r="G21"/>
  <c r="I21"/>
  <c r="O21"/>
  <c r="U21"/>
  <c r="AA21"/>
  <c r="C22"/>
  <c r="G22"/>
  <c r="I22"/>
  <c r="O22"/>
  <c r="U22"/>
  <c r="AA22"/>
  <c r="B23"/>
  <c r="C23"/>
  <c r="H23"/>
  <c r="I23"/>
  <c r="N23"/>
  <c r="O23"/>
  <c r="T23"/>
  <c r="U23"/>
  <c r="Z23"/>
  <c r="AA23"/>
  <c r="C24"/>
  <c r="I24"/>
  <c r="O24"/>
  <c r="U24"/>
  <c r="AA24"/>
  <c r="C25"/>
  <c r="G25"/>
  <c r="I25"/>
  <c r="O25"/>
  <c r="U25"/>
  <c r="AA25"/>
  <c r="C26"/>
  <c r="G26"/>
  <c r="I26"/>
  <c r="O26"/>
  <c r="U26"/>
  <c r="AA26"/>
  <c r="C27"/>
  <c r="G27"/>
  <c r="I27"/>
  <c r="O27"/>
  <c r="U27"/>
  <c r="AA27"/>
  <c r="C28"/>
  <c r="G28"/>
  <c r="I28"/>
  <c r="O28"/>
  <c r="U28"/>
  <c r="AA28"/>
  <c r="B29"/>
  <c r="C29"/>
  <c r="H29"/>
  <c r="I29"/>
  <c r="N29"/>
  <c r="O29"/>
  <c r="T29"/>
  <c r="U29"/>
  <c r="Z29"/>
  <c r="AA29"/>
  <c r="C30"/>
  <c r="I30"/>
  <c r="O30"/>
  <c r="U30"/>
  <c r="AA30"/>
  <c r="C31"/>
  <c r="I31"/>
  <c r="O31"/>
  <c r="U31"/>
  <c r="AA31"/>
  <c r="C32"/>
  <c r="G32"/>
  <c r="I32"/>
  <c r="M32"/>
  <c r="O32"/>
  <c r="S32"/>
  <c r="U32"/>
  <c r="Y32"/>
  <c r="AA32"/>
  <c r="AE32"/>
  <c r="C33"/>
  <c r="G33"/>
  <c r="I33"/>
  <c r="M33"/>
  <c r="O33"/>
  <c r="S33"/>
  <c r="U33"/>
  <c r="Y33"/>
  <c r="AA33"/>
  <c r="AE33"/>
  <c r="C34"/>
  <c r="G34"/>
  <c r="I34"/>
  <c r="M34"/>
  <c r="O34"/>
  <c r="S34"/>
  <c r="U34"/>
  <c r="Y34"/>
  <c r="AA34"/>
  <c r="AE34"/>
  <c r="C35"/>
  <c r="G35"/>
  <c r="I35"/>
  <c r="M35"/>
  <c r="O35"/>
  <c r="S35"/>
  <c r="U35"/>
  <c r="Y35"/>
  <c r="AA35"/>
  <c r="AE35"/>
  <c r="C36"/>
  <c r="G36"/>
  <c r="I36"/>
  <c r="M36"/>
  <c r="O36"/>
  <c r="S36"/>
  <c r="U36"/>
  <c r="Y36"/>
  <c r="AA36"/>
  <c r="AE36"/>
  <c r="AI37" i="7"/>
  <c r="AG37"/>
  <c r="AH37"/>
  <c r="AJ37"/>
  <c r="AI38"/>
  <c r="AH38"/>
  <c r="AG38"/>
  <c r="AB37"/>
  <c r="Z37"/>
  <c r="AA37"/>
  <c r="AC37"/>
  <c r="AB38"/>
  <c r="AA38"/>
  <c r="Z38"/>
  <c r="U37"/>
  <c r="S37"/>
  <c r="T37"/>
  <c r="V37"/>
  <c r="U38"/>
  <c r="T38"/>
  <c r="S38"/>
  <c r="N37"/>
  <c r="L37"/>
  <c r="M37"/>
  <c r="O37"/>
  <c r="N38"/>
  <c r="M38"/>
  <c r="L38"/>
  <c r="E37"/>
  <c r="F37"/>
  <c r="G37"/>
  <c r="H37"/>
  <c r="J2"/>
  <c r="L2"/>
  <c r="N2"/>
  <c r="J3"/>
  <c r="J4"/>
  <c r="I6"/>
  <c r="J6"/>
  <c r="J7"/>
  <c r="J8"/>
  <c r="J9"/>
  <c r="J10"/>
  <c r="J11"/>
  <c r="J12"/>
  <c r="J13"/>
  <c r="I14"/>
  <c r="J14"/>
  <c r="J15"/>
  <c r="J16"/>
  <c r="J17"/>
  <c r="J18"/>
  <c r="J19"/>
  <c r="J20"/>
  <c r="J21"/>
  <c r="I22"/>
  <c r="J22"/>
  <c r="J23"/>
  <c r="J24"/>
  <c r="J25"/>
  <c r="J26"/>
  <c r="J27"/>
  <c r="I28"/>
  <c r="J28"/>
  <c r="J29"/>
  <c r="J30"/>
  <c r="J31"/>
  <c r="J32"/>
  <c r="J33"/>
  <c r="J34"/>
  <c r="J35"/>
  <c r="O40"/>
  <c r="G38"/>
  <c r="F38"/>
  <c r="E38"/>
  <c r="AJ40"/>
  <c r="AC40"/>
  <c r="V40"/>
  <c r="H40"/>
  <c r="A1"/>
  <c r="C2"/>
  <c r="E2"/>
  <c r="G2"/>
  <c r="Q2"/>
  <c r="S2"/>
  <c r="U2"/>
  <c r="X2"/>
  <c r="Z2"/>
  <c r="AB2"/>
  <c r="AE2"/>
  <c r="AG2"/>
  <c r="AI2"/>
  <c r="C3"/>
  <c r="Q3"/>
  <c r="X3"/>
  <c r="AE3"/>
  <c r="C4"/>
  <c r="Q4"/>
  <c r="X4"/>
  <c r="AE4"/>
  <c r="B6"/>
  <c r="C6"/>
  <c r="P6"/>
  <c r="Q6"/>
  <c r="W6"/>
  <c r="X6"/>
  <c r="AD6"/>
  <c r="AE6"/>
  <c r="C7"/>
  <c r="Q7"/>
  <c r="X7"/>
  <c r="AE7"/>
  <c r="C8"/>
  <c r="Q8"/>
  <c r="X8"/>
  <c r="AE8"/>
  <c r="C9"/>
  <c r="Q9"/>
  <c r="X9"/>
  <c r="AE9"/>
  <c r="C10"/>
  <c r="Q10"/>
  <c r="X10"/>
  <c r="AE10"/>
  <c r="C11"/>
  <c r="Q11"/>
  <c r="X11"/>
  <c r="AE11"/>
  <c r="C12"/>
  <c r="Q12"/>
  <c r="X12"/>
  <c r="AE12"/>
  <c r="C13"/>
  <c r="Q13"/>
  <c r="X13"/>
  <c r="AE13"/>
  <c r="B14"/>
  <c r="C14"/>
  <c r="P14"/>
  <c r="Q14"/>
  <c r="W14"/>
  <c r="X14"/>
  <c r="AD14"/>
  <c r="AE14"/>
  <c r="C15"/>
  <c r="Q15"/>
  <c r="X15"/>
  <c r="AE15"/>
  <c r="C16"/>
  <c r="Q16"/>
  <c r="X16"/>
  <c r="AE16"/>
  <c r="C17"/>
  <c r="Q17"/>
  <c r="X17"/>
  <c r="AE17"/>
  <c r="C18"/>
  <c r="Q18"/>
  <c r="X18"/>
  <c r="AE18"/>
  <c r="C19"/>
  <c r="Q19"/>
  <c r="X19"/>
  <c r="AE19"/>
  <c r="C20"/>
  <c r="Q20"/>
  <c r="X20"/>
  <c r="AE20"/>
  <c r="C21"/>
  <c r="Q21"/>
  <c r="X21"/>
  <c r="AE21"/>
  <c r="B22"/>
  <c r="C22"/>
  <c r="P22"/>
  <c r="Q22"/>
  <c r="W22"/>
  <c r="X22"/>
  <c r="AD22"/>
  <c r="AE22"/>
  <c r="C23"/>
  <c r="Q23"/>
  <c r="X23"/>
  <c r="AE23"/>
  <c r="C24"/>
  <c r="Q24"/>
  <c r="X24"/>
  <c r="AE24"/>
  <c r="C25"/>
  <c r="Q25"/>
  <c r="X25"/>
  <c r="AE25"/>
  <c r="C26"/>
  <c r="Q26"/>
  <c r="X26"/>
  <c r="AE26"/>
  <c r="C27"/>
  <c r="Q27"/>
  <c r="X27"/>
  <c r="AE27"/>
  <c r="B28"/>
  <c r="C28"/>
  <c r="P28"/>
  <c r="Q28"/>
  <c r="W28"/>
  <c r="X28"/>
  <c r="AD28"/>
  <c r="AE28"/>
  <c r="C29"/>
  <c r="Q29"/>
  <c r="X29"/>
  <c r="AE29"/>
  <c r="C30"/>
  <c r="Q30"/>
  <c r="X30"/>
  <c r="AE30"/>
  <c r="C31"/>
  <c r="Q31"/>
  <c r="X31"/>
  <c r="AE31"/>
  <c r="C32"/>
  <c r="Q32"/>
  <c r="X32"/>
  <c r="AE32"/>
  <c r="C33"/>
  <c r="Q33"/>
  <c r="X33"/>
  <c r="AE33"/>
  <c r="C34"/>
  <c r="Q34"/>
  <c r="X34"/>
  <c r="AE34"/>
  <c r="C35"/>
  <c r="Q35"/>
  <c r="X35"/>
  <c r="AE35"/>
  <c r="AI41" i="6"/>
  <c r="AB41"/>
  <c r="U41"/>
  <c r="N41"/>
  <c r="G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E3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L37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S37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Z37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G37"/>
  <c r="AF1"/>
  <c r="H3"/>
  <c r="AJ3"/>
  <c r="AH3"/>
  <c r="AE3"/>
  <c r="AC3"/>
  <c r="AA3"/>
  <c r="X3"/>
  <c r="V3"/>
  <c r="T3"/>
  <c r="Q3"/>
  <c r="O3"/>
  <c r="M3"/>
  <c r="J3"/>
  <c r="F3"/>
  <c r="AE4"/>
  <c r="X4"/>
  <c r="Q4"/>
  <c r="J4"/>
  <c r="AE5"/>
  <c r="X5"/>
  <c r="Q5"/>
  <c r="I7"/>
  <c r="J5"/>
  <c r="AE36"/>
  <c r="X36"/>
  <c r="Q36"/>
  <c r="J36"/>
  <c r="C36"/>
  <c r="AE31"/>
  <c r="AE35"/>
  <c r="AE34"/>
  <c r="AE33"/>
  <c r="AE32"/>
  <c r="AE30"/>
  <c r="AE29"/>
  <c r="AD29"/>
  <c r="X35"/>
  <c r="X34"/>
  <c r="X33"/>
  <c r="X32"/>
  <c r="X31"/>
  <c r="X30"/>
  <c r="X29"/>
  <c r="W29"/>
  <c r="Q35"/>
  <c r="Q34"/>
  <c r="Q33"/>
  <c r="P29"/>
  <c r="Q31"/>
  <c r="Q30"/>
  <c r="Q29"/>
  <c r="Q32"/>
  <c r="J35"/>
  <c r="J34"/>
  <c r="J33"/>
  <c r="J32"/>
  <c r="J31"/>
  <c r="J30"/>
  <c r="J29"/>
  <c r="I29"/>
  <c r="AE28"/>
  <c r="AE27"/>
  <c r="AE26"/>
  <c r="AE25"/>
  <c r="AE24"/>
  <c r="AE23"/>
  <c r="AD23"/>
  <c r="X28"/>
  <c r="X27"/>
  <c r="X26"/>
  <c r="X25"/>
  <c r="X24"/>
  <c r="X23"/>
  <c r="W23"/>
  <c r="Q28"/>
  <c r="Q27"/>
  <c r="Q26"/>
  <c r="Q25"/>
  <c r="Q24"/>
  <c r="Q23"/>
  <c r="P23"/>
  <c r="J28"/>
  <c r="J27"/>
  <c r="J26"/>
  <c r="J25"/>
  <c r="J24"/>
  <c r="J23"/>
  <c r="I23"/>
  <c r="AE14"/>
  <c r="AE13"/>
  <c r="AE12"/>
  <c r="AE11"/>
  <c r="AE10"/>
  <c r="AE9"/>
  <c r="AE8"/>
  <c r="AE7"/>
  <c r="AD7"/>
  <c r="X14"/>
  <c r="X13"/>
  <c r="X12"/>
  <c r="X11"/>
  <c r="X10"/>
  <c r="X9"/>
  <c r="X8"/>
  <c r="X7"/>
  <c r="W7"/>
  <c r="Q14"/>
  <c r="Q13"/>
  <c r="Q12"/>
  <c r="Q11"/>
  <c r="Q10"/>
  <c r="Q9"/>
  <c r="Q8"/>
  <c r="Q7"/>
  <c r="P15"/>
  <c r="P7"/>
  <c r="AE22"/>
  <c r="AE21"/>
  <c r="AE20"/>
  <c r="AE19"/>
  <c r="AE18"/>
  <c r="AE17"/>
  <c r="AE16"/>
  <c r="AE15"/>
  <c r="AD15"/>
  <c r="X22"/>
  <c r="X21"/>
  <c r="X20"/>
  <c r="X19"/>
  <c r="X18"/>
  <c r="X17"/>
  <c r="X16"/>
  <c r="X15"/>
  <c r="W15"/>
  <c r="Q22"/>
  <c r="Q21"/>
  <c r="Q20"/>
  <c r="Q19"/>
  <c r="Q18"/>
  <c r="Q17"/>
  <c r="Q16"/>
  <c r="Q15"/>
  <c r="J22"/>
  <c r="J21"/>
  <c r="J20"/>
  <c r="J19"/>
  <c r="J18"/>
  <c r="J17"/>
  <c r="J16"/>
  <c r="J15"/>
  <c r="I15"/>
  <c r="J14"/>
  <c r="J13"/>
  <c r="J12"/>
  <c r="J11"/>
  <c r="J10"/>
  <c r="J9"/>
  <c r="J8"/>
  <c r="J7"/>
  <c r="A1"/>
  <c r="C3"/>
  <c r="C4"/>
  <c r="C5"/>
  <c r="B7"/>
  <c r="C7"/>
  <c r="C8"/>
  <c r="C9"/>
  <c r="C10"/>
  <c r="C11"/>
  <c r="C12"/>
  <c r="C13"/>
  <c r="C14"/>
  <c r="B15"/>
  <c r="C15"/>
  <c r="C16"/>
  <c r="C17"/>
  <c r="C18"/>
  <c r="C19"/>
  <c r="C20"/>
  <c r="C21"/>
  <c r="C22"/>
  <c r="B23"/>
  <c r="C23"/>
  <c r="C24"/>
  <c r="C25"/>
  <c r="C26"/>
  <c r="C27"/>
  <c r="C28"/>
  <c r="B29"/>
  <c r="C29"/>
  <c r="C30"/>
  <c r="C31"/>
  <c r="C32"/>
  <c r="C33"/>
  <c r="C34"/>
  <c r="C35"/>
  <c r="J33" i="4"/>
  <c r="J34"/>
  <c r="J35"/>
  <c r="J36"/>
  <c r="J37"/>
  <c r="J38"/>
  <c r="J39"/>
  <c r="J32"/>
  <c r="Q33"/>
  <c r="Q34"/>
  <c r="Q35"/>
  <c r="Q36"/>
  <c r="Q37"/>
  <c r="Q38"/>
  <c r="Q39"/>
  <c r="D11" i="3"/>
  <c r="J8" i="4"/>
  <c r="AE34"/>
  <c r="AE35"/>
  <c r="AE36"/>
  <c r="AE37"/>
  <c r="AE38"/>
  <c r="AE39"/>
  <c r="AE33"/>
  <c r="AE32"/>
  <c r="X34"/>
  <c r="X35"/>
  <c r="X36"/>
  <c r="X37"/>
  <c r="X38"/>
  <c r="X39"/>
  <c r="X33"/>
  <c r="X32"/>
  <c r="AE26"/>
  <c r="AE27"/>
  <c r="AE28"/>
  <c r="AE29"/>
  <c r="AE30"/>
  <c r="AE31"/>
  <c r="AE25"/>
  <c r="AE24"/>
  <c r="X26"/>
  <c r="X27"/>
  <c r="X28"/>
  <c r="X29"/>
  <c r="X30"/>
  <c r="X31"/>
  <c r="X25"/>
  <c r="X24"/>
  <c r="AE18"/>
  <c r="AE19"/>
  <c r="AE20"/>
  <c r="AE21"/>
  <c r="AE22"/>
  <c r="AE23"/>
  <c r="AE17"/>
  <c r="AE16"/>
  <c r="X18"/>
  <c r="X19"/>
  <c r="X20"/>
  <c r="X21"/>
  <c r="X22"/>
  <c r="X23"/>
  <c r="X17"/>
  <c r="X16"/>
  <c r="AE10"/>
  <c r="AE11"/>
  <c r="AE12"/>
  <c r="AE13"/>
  <c r="AE14"/>
  <c r="AE15"/>
  <c r="AE9"/>
  <c r="AE8"/>
  <c r="X10"/>
  <c r="X11"/>
  <c r="X12"/>
  <c r="X13"/>
  <c r="X14"/>
  <c r="X15"/>
  <c r="X9"/>
  <c r="X8"/>
  <c r="Q32"/>
  <c r="Q26"/>
  <c r="Q27"/>
  <c r="Q28"/>
  <c r="Q29"/>
  <c r="Q30"/>
  <c r="Q31"/>
  <c r="Q25"/>
  <c r="Q24"/>
  <c r="Q18"/>
  <c r="Q19"/>
  <c r="Q20"/>
  <c r="Q21"/>
  <c r="Q22"/>
  <c r="Q23"/>
  <c r="Q17"/>
  <c r="Q16"/>
  <c r="Q10"/>
  <c r="Q11"/>
  <c r="Q12"/>
  <c r="Q13"/>
  <c r="Q14"/>
  <c r="Q15"/>
  <c r="Q9"/>
  <c r="Q8"/>
  <c r="J26"/>
  <c r="J27"/>
  <c r="J28"/>
  <c r="J29"/>
  <c r="J30"/>
  <c r="J31"/>
  <c r="J25"/>
  <c r="J24"/>
  <c r="J18"/>
  <c r="J19"/>
  <c r="J20"/>
  <c r="J21"/>
  <c r="J22"/>
  <c r="J23"/>
  <c r="J17"/>
  <c r="J16"/>
  <c r="J10"/>
  <c r="J11"/>
  <c r="J12"/>
  <c r="J13"/>
  <c r="J14"/>
  <c r="J15"/>
  <c r="J9"/>
  <c r="AE40"/>
  <c r="X40"/>
  <c r="Q40"/>
  <c r="J40"/>
  <c r="C40"/>
  <c r="C34"/>
  <c r="C35"/>
  <c r="C36"/>
  <c r="C37"/>
  <c r="C38"/>
  <c r="C39"/>
  <c r="C33"/>
  <c r="C32"/>
  <c r="C26"/>
  <c r="C27"/>
  <c r="C28"/>
  <c r="C29"/>
  <c r="C30"/>
  <c r="C31"/>
  <c r="C25"/>
  <c r="C24"/>
  <c r="C23"/>
  <c r="C18"/>
  <c r="C19"/>
  <c r="C20"/>
  <c r="C21"/>
  <c r="C22"/>
  <c r="C17"/>
  <c r="C16"/>
  <c r="C11"/>
  <c r="C12"/>
  <c r="C13"/>
  <c r="C14"/>
  <c r="C15"/>
  <c r="C9"/>
  <c r="C10"/>
  <c r="C8"/>
  <c r="AE6"/>
  <c r="X6"/>
  <c r="Q6"/>
  <c r="J6"/>
  <c r="C6"/>
  <c r="B12" i="3"/>
  <c r="C12"/>
  <c r="B14"/>
  <c r="B18"/>
  <c r="C18"/>
  <c r="B20"/>
  <c r="C5" i="4"/>
  <c r="J5"/>
  <c r="AI4"/>
  <c r="AG4"/>
  <c r="AE4"/>
  <c r="AB4"/>
  <c r="Z4"/>
  <c r="X4"/>
  <c r="U4"/>
  <c r="S4"/>
  <c r="Q4"/>
  <c r="J4"/>
  <c r="C4"/>
  <c r="B8"/>
  <c r="AD32"/>
  <c r="AD24"/>
  <c r="AD16"/>
  <c r="AD8"/>
  <c r="W32"/>
  <c r="W24"/>
  <c r="W16"/>
  <c r="W8"/>
  <c r="P32"/>
  <c r="P24"/>
  <c r="P16"/>
  <c r="P8"/>
  <c r="I32"/>
  <c r="I24"/>
  <c r="I16"/>
  <c r="I8"/>
  <c r="B32"/>
  <c r="B24"/>
  <c r="B16"/>
  <c r="AE5"/>
  <c r="X5"/>
  <c r="Q5"/>
  <c r="N4"/>
  <c r="L4"/>
  <c r="A1"/>
  <c r="G4"/>
  <c r="E4"/>
  <c r="D35" i="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C6"/>
  <c r="C24"/>
  <c r="C30"/>
  <c r="B32"/>
  <c r="B30"/>
  <c r="B26"/>
  <c r="B24"/>
  <c r="B8"/>
  <c r="B6"/>
  <c r="B2"/>
</calcChain>
</file>

<file path=xl/sharedStrings.xml><?xml version="1.0" encoding="utf-8"?>
<sst xmlns="http://schemas.openxmlformats.org/spreadsheetml/2006/main" count="824" uniqueCount="226">
  <si>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</si>
  <si>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</si>
  <si>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</si>
  <si>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</si>
  <si>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</si>
  <si>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</si>
  <si>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</si>
  <si>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</si>
  <si>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</si>
  <si>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</si>
  <si>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</si>
  <si>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</si>
  <si>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</si>
  <si>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</si>
  <si>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</si>
  <si>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</si>
  <si>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</si>
  <si>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</si>
  <si>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</si>
  <si>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</si>
  <si>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</si>
  <si>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</si>
  <si>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</si>
  <si>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</si>
  <si>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</si>
  <si>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</si>
  <si>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</si>
  <si>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</si>
  <si>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</si>
  <si>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</si>
  <si>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</si>
  <si>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</si>
  <si>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</si>
  <si>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</si>
  <si>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</si>
  <si>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</si>
  <si>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</si>
  <si>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</si>
  <si>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</si>
  <si>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</si>
  <si>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</si>
  <si>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</si>
  <si>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</si>
  <si>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</si>
  <si>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</si>
  <si>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</si>
  <si>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</si>
  <si>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</si>
  <si>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</si>
  <si>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</si>
  <si>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</si>
  <si>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</si>
  <si>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</si>
  <si>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</si>
  <si>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</si>
  <si>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</si>
  <si>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</si>
  <si>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</si>
  <si>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</si>
  <si>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</si>
  <si>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</si>
  <si>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</si>
  <si>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</si>
  <si>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</si>
  <si>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</si>
  <si>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</si>
  <si>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</si>
  <si>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</si>
  <si>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</si>
  <si>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</si>
  <si>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</si>
  <si>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</si>
  <si>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</si>
  <si>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</si>
  <si>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</si>
  <si>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</si>
  <si>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</si>
  <si>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</si>
  <si>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</si>
  <si>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</si>
  <si>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</si>
  <si>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</si>
  <si>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</si>
  <si>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</si>
  <si>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</si>
  <si>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</si>
  <si>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</si>
  <si>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</si>
  <si>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</si>
  <si>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</si>
  <si>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</si>
  <si>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</si>
  <si>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</si>
  <si>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</si>
  <si>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</si>
  <si>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</si>
  <si>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</si>
  <si>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</si>
  <si>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</si>
  <si>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</si>
  <si>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</si>
  <si>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</si>
  <si>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</si>
  <si>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</si>
  <si>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</si>
  <si>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</si>
  <si>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</si>
  <si>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</si>
  <si>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</si>
  <si>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</si>
  <si>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</si>
  <si>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</si>
  <si>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</si>
  <si>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</si>
  <si>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</si>
  <si>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</si>
  <si>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</si>
  <si>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</si>
  <si>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</si>
  <si>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</si>
  <si>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</si>
  <si>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D03-6 嘉義縣六腳鄉六嘉國中 107學年度第2學期第18週午餐午餐食譜設計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</si>
  <si>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</si>
  <si>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</si>
  <si>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</si>
  <si>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</si>
  <si>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左宗棠雞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</si>
  <si>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</si>
  <si>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</si>
  <si>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</si>
  <si>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</si>
  <si>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雞腿丁*鹽 　　　20Kg</t>
  </si>
  <si>
    <t>洋蔥片 　　　　　5Kg</t>
  </si>
  <si>
    <t>紅蘿蔔片 　　　　2Kg</t>
  </si>
  <si>
    <t>蒜末 　　　　　0.2Kg</t>
  </si>
  <si>
    <t>餐數</t>
    <phoneticPr fontId="3" type="noConversion"/>
  </si>
  <si>
    <t>香滷貢丸</t>
  </si>
  <si>
    <t>熱量：</t>
    <phoneticPr fontId="3" type="noConversion"/>
  </si>
  <si>
    <t>貢丸(中27) 　　266個</t>
  </si>
  <si>
    <t>炒小白菜</t>
  </si>
  <si>
    <t>小白菜(切) 　　　20Kg</t>
  </si>
  <si>
    <t>薑絲 　　　　　0.2Kg</t>
  </si>
  <si>
    <t>筍子湯</t>
  </si>
  <si>
    <t>脂肪：</t>
    <phoneticPr fontId="3" type="noConversion"/>
  </si>
  <si>
    <t>鮮筍絲 　　　　8.5Kg</t>
  </si>
  <si>
    <t>豬大骨*溫 　　　　2Kg</t>
  </si>
  <si>
    <t>香滷豬腳</t>
  </si>
  <si>
    <t>豬腳丁*溫 　　　16Kg</t>
  </si>
  <si>
    <t>筍乾 　　　　　　8Kg</t>
  </si>
  <si>
    <t>素皮絲中丁*濕 　2.5Kg</t>
  </si>
  <si>
    <t>干片培根鮮蔬</t>
  </si>
  <si>
    <t>豆芽菜 　　　　　12Kg</t>
  </si>
  <si>
    <t>豆干片 　　　　　3Kg</t>
  </si>
  <si>
    <t>碎培根 　　　　　3Kg</t>
  </si>
  <si>
    <t>紅蘿蔔絲 　　　　2Kg</t>
  </si>
  <si>
    <t>炒油菜</t>
  </si>
  <si>
    <t>油菜(切) 　　　　20Kg</t>
  </si>
  <si>
    <t>星期二</t>
    <phoneticPr fontId="3" type="noConversion"/>
  </si>
  <si>
    <t>南瓜湯</t>
  </si>
  <si>
    <t>南瓜片 　　　　　10Kg</t>
  </si>
  <si>
    <t>蛋白質：</t>
    <phoneticPr fontId="3" type="noConversion"/>
  </si>
  <si>
    <t>李子(三粒)</t>
  </si>
  <si>
    <t>星期三</t>
    <phoneticPr fontId="3" type="noConversion"/>
  </si>
  <si>
    <t>香菇肉羹飯</t>
  </si>
  <si>
    <t>高麗菜(切片) 　13.5Kg</t>
  </si>
  <si>
    <t>肉羹條 　　　　　8Kg</t>
  </si>
  <si>
    <t>蛋(10粒/盒/約0.6k) 5盒</t>
  </si>
  <si>
    <t>鮮筍粗絲 　　　　4Kg</t>
  </si>
  <si>
    <t>木耳絲 　　　　0.8Kg</t>
  </si>
  <si>
    <t>乾香菇絲 　　　0.1Kg</t>
  </si>
  <si>
    <t>油膏水餃(4粒/份)</t>
  </si>
  <si>
    <t>熟水餃(奇巧) 　1064粒</t>
  </si>
  <si>
    <t>醬油膏(6K) 　　　0桶</t>
  </si>
  <si>
    <t>白米飯(三年級今日開始不用餐)</t>
  </si>
  <si>
    <t>星期四</t>
    <phoneticPr fontId="3" type="noConversion"/>
  </si>
  <si>
    <t>清蒸魚片</t>
  </si>
  <si>
    <t>醣類：</t>
    <phoneticPr fontId="3" type="noConversion"/>
  </si>
  <si>
    <t>*油甘魚片(CAS) 183片</t>
  </si>
  <si>
    <t>綠豆 　　　　　　4Kg</t>
  </si>
  <si>
    <t>偽蟹黃豆腐</t>
  </si>
  <si>
    <t>蛋黃(粒) 　　　　18個</t>
  </si>
  <si>
    <t>南瓜小丁 　　　　4Kg</t>
  </si>
  <si>
    <t>豆腐中丁*7K 　　　2板</t>
  </si>
  <si>
    <t>三色豆 　　　　　1Kg</t>
  </si>
  <si>
    <t>鐵板銀芽</t>
  </si>
  <si>
    <t>豆芽菜 　　　　　13Kg</t>
  </si>
  <si>
    <t>紅蘿蔔絲 　　　　1Kg</t>
  </si>
  <si>
    <t>蒜末 　　　　　0.1Kg</t>
  </si>
  <si>
    <t>紫菜蛋花湯</t>
  </si>
  <si>
    <t>蛋(10粒/盒/約0.6k) 3盒</t>
  </si>
  <si>
    <t>紫菜片 　　　　0.2Kg</t>
  </si>
  <si>
    <t>青蔥珠 　　　　0.1Kg</t>
  </si>
  <si>
    <t>葡萄(三粒)</t>
  </si>
  <si>
    <t>星期五</t>
    <phoneticPr fontId="3" type="noConversion"/>
  </si>
  <si>
    <t>香滷三節翅</t>
  </si>
  <si>
    <t>三節翅**CAS 　　183支</t>
  </si>
  <si>
    <t>薑片 　　　　　0.2Kg</t>
  </si>
  <si>
    <t>繽紛滑蛋</t>
  </si>
  <si>
    <t>蛋(10粒/盒/約0.6k) 13盒</t>
  </si>
  <si>
    <t>三色豆 　　　　　7Kg</t>
  </si>
  <si>
    <t>炒青江菜</t>
  </si>
  <si>
    <t>青江菜(切) 　　　14Kg</t>
  </si>
  <si>
    <t>綠豆湯(提早送)</t>
  </si>
  <si>
    <t>87.0 g</t>
    <phoneticPr fontId="3" type="noConversion"/>
  </si>
  <si>
    <t>29.5 g</t>
    <phoneticPr fontId="3" type="noConversion"/>
  </si>
  <si>
    <t>30.5 g</t>
    <phoneticPr fontId="3" type="noConversion"/>
  </si>
  <si>
    <t>740大卡</t>
    <phoneticPr fontId="3" type="noConversion"/>
  </si>
  <si>
    <t>83.5 g</t>
    <phoneticPr fontId="3" type="noConversion"/>
  </si>
  <si>
    <t>41.1 g</t>
    <phoneticPr fontId="3" type="noConversion"/>
  </si>
  <si>
    <t>29.8 g</t>
    <phoneticPr fontId="3" type="noConversion"/>
  </si>
  <si>
    <t>817大卡</t>
    <phoneticPr fontId="3" type="noConversion"/>
  </si>
  <si>
    <t>105.1 g</t>
    <phoneticPr fontId="3" type="noConversion"/>
  </si>
  <si>
    <t>33.3 g</t>
    <phoneticPr fontId="3" type="noConversion"/>
  </si>
  <si>
    <t>22.9 g</t>
    <phoneticPr fontId="3" type="noConversion"/>
  </si>
  <si>
    <t>811大卡</t>
    <phoneticPr fontId="3" type="noConversion"/>
  </si>
  <si>
    <t>26.1 g</t>
    <phoneticPr fontId="3" type="noConversion"/>
  </si>
  <si>
    <t>33.6 g</t>
    <phoneticPr fontId="3" type="noConversion"/>
  </si>
  <si>
    <t>26.4 g</t>
    <phoneticPr fontId="3" type="noConversion"/>
  </si>
  <si>
    <t>507大卡</t>
    <phoneticPr fontId="3" type="noConversion"/>
  </si>
  <si>
    <t>72.0 g</t>
    <phoneticPr fontId="3" type="noConversion"/>
  </si>
  <si>
    <t>32.9 g</t>
    <phoneticPr fontId="3" type="noConversion"/>
  </si>
  <si>
    <t>32.3 g</t>
    <phoneticPr fontId="3" type="noConversion"/>
  </si>
  <si>
    <t>719大卡</t>
    <phoneticPr fontId="3" type="noConversion"/>
  </si>
  <si>
    <t>六嘉中</t>
    <phoneticPr fontId="3" type="noConversion"/>
  </si>
  <si>
    <r>
      <rPr>
        <sz val="12"/>
        <rFont val="細明體"/>
        <family val="3"/>
        <charset val="136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　</t>
    </r>
    <phoneticPr fontId="3" type="noConversion"/>
  </si>
  <si>
    <t>提早送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</si>
</sst>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8"/>
      <name val="細明體"/>
      <family val="3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right" vertical="center" shrinkToFi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>
      <selection activeCell="P20" sqref="P20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1" style="19" customWidth="1"/>
    <col min="11" max="16384" width="9" style="19"/>
  </cols>
  <sheetData>
    <row r="1" spans="2:10" s="1" customFormat="1" ht="33">
      <c r="B1" s="229" t="s">
        <v>121</v>
      </c>
      <c r="C1" s="229"/>
      <c r="D1" s="229"/>
      <c r="E1" s="229"/>
      <c r="F1" s="229"/>
      <c r="G1" s="229"/>
      <c r="H1" s="229"/>
      <c r="I1" s="229"/>
      <c r="J1" s="229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6</v>
      </c>
      <c r="C4" s="220"/>
      <c r="D4" s="224" t="s">
        <v>124</v>
      </c>
      <c r="E4" s="8" t="s">
        <v>126</v>
      </c>
      <c r="F4" s="8" t="s">
        <v>136</v>
      </c>
      <c r="G4" s="8" t="s">
        <v>139</v>
      </c>
      <c r="H4" s="8" t="s">
        <v>142</v>
      </c>
      <c r="I4" s="224"/>
      <c r="J4" s="9" t="s">
        <v>127</v>
      </c>
    </row>
    <row r="5" spans="2:10" s="7" customFormat="1" ht="19.5" customHeight="1">
      <c r="B5" s="10" t="s">
        <v>10</v>
      </c>
      <c r="C5" s="221"/>
      <c r="D5" s="224"/>
      <c r="E5" s="32" t="s">
        <v>131</v>
      </c>
      <c r="F5" s="29" t="s">
        <v>138</v>
      </c>
      <c r="G5" s="29" t="s">
        <v>140</v>
      </c>
      <c r="H5" s="29" t="s">
        <v>144</v>
      </c>
      <c r="I5" s="224"/>
      <c r="J5" s="11" t="s">
        <v>203</v>
      </c>
    </row>
    <row r="6" spans="2:10" s="7" customFormat="1" ht="19.5" customHeight="1">
      <c r="B6" s="10">
        <v>10</v>
      </c>
      <c r="C6" s="221"/>
      <c r="D6" s="224"/>
      <c r="E6" s="29" t="s">
        <v>132</v>
      </c>
      <c r="F6" s="29"/>
      <c r="G6" s="29" t="s">
        <v>141</v>
      </c>
      <c r="H6" s="29" t="s">
        <v>145</v>
      </c>
      <c r="I6" s="224"/>
      <c r="J6" s="9" t="s">
        <v>143</v>
      </c>
    </row>
    <row r="7" spans="2:10" s="7" customFormat="1" ht="19.5" customHeight="1">
      <c r="B7" s="10" t="s">
        <v>7</v>
      </c>
      <c r="C7" s="221"/>
      <c r="D7" s="224"/>
      <c r="E7" s="29" t="s">
        <v>133</v>
      </c>
      <c r="F7" s="32"/>
      <c r="G7" s="32"/>
      <c r="H7" s="32"/>
      <c r="I7" s="224"/>
      <c r="J7" s="12" t="s">
        <v>204</v>
      </c>
    </row>
    <row r="8" spans="2:10" s="7" customFormat="1" ht="19.5" customHeight="1">
      <c r="B8" s="218" t="s">
        <v>125</v>
      </c>
      <c r="C8" s="221"/>
      <c r="D8" s="224"/>
      <c r="E8" s="29" t="s">
        <v>134</v>
      </c>
      <c r="F8" s="29"/>
      <c r="G8" s="29"/>
      <c r="H8" s="29"/>
      <c r="I8" s="224"/>
      <c r="J8" s="9" t="s">
        <v>129</v>
      </c>
    </row>
    <row r="9" spans="2:10" s="7" customFormat="1" ht="19.5" customHeight="1">
      <c r="B9" s="218"/>
      <c r="C9" s="222"/>
      <c r="D9" s="224"/>
      <c r="E9" s="29"/>
      <c r="F9" s="29"/>
      <c r="G9" s="29"/>
      <c r="H9" s="29"/>
      <c r="I9" s="224"/>
      <c r="J9" s="12" t="s">
        <v>205</v>
      </c>
    </row>
    <row r="10" spans="2:10" s="7" customFormat="1" ht="19.8">
      <c r="B10" s="219"/>
      <c r="C10" s="14"/>
      <c r="D10" s="224"/>
      <c r="E10" s="29"/>
      <c r="F10" s="29"/>
      <c r="G10" s="217" t="s">
        <v>223</v>
      </c>
      <c r="H10" s="29"/>
      <c r="I10" s="224"/>
      <c r="J10" s="9" t="s">
        <v>137</v>
      </c>
    </row>
    <row r="11" spans="2:10" s="7" customFormat="1" ht="19.8">
      <c r="B11" s="13" t="s">
        <v>135</v>
      </c>
      <c r="C11" s="24"/>
      <c r="D11" s="224"/>
      <c r="E11" s="29"/>
      <c r="F11" s="29"/>
      <c r="G11" s="217"/>
      <c r="H11" s="29"/>
      <c r="I11" s="224"/>
      <c r="J11" s="12" t="s">
        <v>206</v>
      </c>
    </row>
    <row r="12" spans="2:10" s="7" customFormat="1" ht="19.8">
      <c r="B12" s="401">
        <v>256</v>
      </c>
      <c r="C12" s="15"/>
      <c r="D12" s="226"/>
      <c r="E12" s="29"/>
      <c r="F12" s="29"/>
      <c r="G12" s="29"/>
      <c r="H12" s="29"/>
      <c r="I12" s="226"/>
      <c r="J12" s="16"/>
    </row>
    <row r="13" spans="2:10" s="7" customFormat="1" ht="19.8">
      <c r="B13" s="10">
        <v>6</v>
      </c>
      <c r="C13" s="220"/>
      <c r="D13" s="223" t="s">
        <v>124</v>
      </c>
      <c r="E13" s="17" t="s">
        <v>146</v>
      </c>
      <c r="F13" s="17" t="s">
        <v>150</v>
      </c>
      <c r="G13" s="17" t="s">
        <v>155</v>
      </c>
      <c r="H13" s="17" t="s">
        <v>158</v>
      </c>
      <c r="I13" s="223" t="s">
        <v>161</v>
      </c>
      <c r="J13" s="18" t="s">
        <v>127</v>
      </c>
    </row>
    <row r="14" spans="2:10" s="7" customFormat="1" ht="19.8">
      <c r="B14" s="10" t="s">
        <v>6</v>
      </c>
      <c r="C14" s="221"/>
      <c r="D14" s="224"/>
      <c r="E14" s="29" t="s">
        <v>147</v>
      </c>
      <c r="F14" s="29" t="s">
        <v>151</v>
      </c>
      <c r="G14" s="29" t="s">
        <v>156</v>
      </c>
      <c r="H14" s="29" t="s">
        <v>159</v>
      </c>
      <c r="I14" s="224"/>
      <c r="J14" s="12" t="s">
        <v>207</v>
      </c>
    </row>
    <row r="15" spans="2:10" s="7" customFormat="1" ht="19.8">
      <c r="B15" s="10">
        <v>11</v>
      </c>
      <c r="C15" s="221"/>
      <c r="D15" s="224"/>
      <c r="E15" s="29" t="s">
        <v>148</v>
      </c>
      <c r="F15" s="29" t="s">
        <v>152</v>
      </c>
      <c r="G15" s="29" t="s">
        <v>134</v>
      </c>
      <c r="H15" s="29" t="s">
        <v>145</v>
      </c>
      <c r="I15" s="224"/>
      <c r="J15" s="9" t="s">
        <v>128</v>
      </c>
    </row>
    <row r="16" spans="2:10" s="7" customFormat="1" ht="19.8">
      <c r="B16" s="10" t="s">
        <v>7</v>
      </c>
      <c r="C16" s="221"/>
      <c r="D16" s="224"/>
      <c r="E16" s="29" t="s">
        <v>149</v>
      </c>
      <c r="F16" s="29" t="s">
        <v>153</v>
      </c>
      <c r="G16" s="29"/>
      <c r="H16" s="29"/>
      <c r="I16" s="224"/>
      <c r="J16" s="12" t="s">
        <v>208</v>
      </c>
    </row>
    <row r="17" spans="2:10" s="7" customFormat="1" ht="19.8">
      <c r="B17" s="218" t="s">
        <v>157</v>
      </c>
      <c r="C17" s="221"/>
      <c r="D17" s="224"/>
      <c r="E17" s="29"/>
      <c r="F17" s="29" t="s">
        <v>154</v>
      </c>
      <c r="G17" s="29"/>
      <c r="H17" s="29"/>
      <c r="I17" s="224"/>
      <c r="J17" s="9" t="s">
        <v>160</v>
      </c>
    </row>
    <row r="18" spans="2:10" s="7" customFormat="1" ht="19.8">
      <c r="B18" s="218"/>
      <c r="C18" s="222"/>
      <c r="D18" s="224"/>
      <c r="E18" s="29"/>
      <c r="F18" s="29" t="s">
        <v>134</v>
      </c>
      <c r="G18" s="29"/>
      <c r="H18" s="29"/>
      <c r="I18" s="224"/>
      <c r="J18" s="12" t="s">
        <v>209</v>
      </c>
    </row>
    <row r="19" spans="2:10" s="7" customFormat="1" ht="19.8">
      <c r="B19" s="219"/>
      <c r="C19" s="14"/>
      <c r="D19" s="224"/>
      <c r="E19" s="29"/>
      <c r="F19" s="29"/>
      <c r="G19" s="217" t="s">
        <v>223</v>
      </c>
      <c r="H19" s="29"/>
      <c r="I19" s="224"/>
      <c r="J19" s="9" t="s">
        <v>137</v>
      </c>
    </row>
    <row r="20" spans="2:10" s="7" customFormat="1" ht="19.8">
      <c r="B20" s="13" t="s">
        <v>135</v>
      </c>
      <c r="C20" s="24"/>
      <c r="D20" s="224"/>
      <c r="E20" s="29"/>
      <c r="F20" s="29"/>
      <c r="G20" s="217"/>
      <c r="H20" s="29"/>
      <c r="I20" s="224"/>
      <c r="J20" s="12" t="s">
        <v>210</v>
      </c>
    </row>
    <row r="21" spans="2:10" s="7" customFormat="1" ht="19.8">
      <c r="B21" s="401">
        <v>256</v>
      </c>
      <c r="C21" s="15"/>
      <c r="D21" s="226"/>
      <c r="E21" s="29"/>
      <c r="F21" s="29"/>
      <c r="G21" s="29"/>
      <c r="H21" s="29"/>
      <c r="I21" s="226"/>
      <c r="J21" s="16"/>
    </row>
    <row r="22" spans="2:10" s="7" customFormat="1" ht="19.8">
      <c r="B22" s="10">
        <v>6</v>
      </c>
      <c r="C22" s="220"/>
      <c r="D22" s="223" t="s">
        <v>124</v>
      </c>
      <c r="E22" s="17" t="s">
        <v>163</v>
      </c>
      <c r="F22" s="17" t="s">
        <v>170</v>
      </c>
      <c r="G22" s="17"/>
      <c r="H22" s="17"/>
      <c r="I22" s="223"/>
      <c r="J22" s="18" t="s">
        <v>127</v>
      </c>
    </row>
    <row r="23" spans="2:10" s="7" customFormat="1" ht="19.8">
      <c r="B23" s="10" t="s">
        <v>6</v>
      </c>
      <c r="C23" s="221"/>
      <c r="D23" s="224"/>
      <c r="E23" s="29" t="s">
        <v>164</v>
      </c>
      <c r="F23" s="29" t="s">
        <v>171</v>
      </c>
      <c r="G23" s="29"/>
      <c r="H23" s="29"/>
      <c r="I23" s="224"/>
      <c r="J23" s="12" t="s">
        <v>211</v>
      </c>
    </row>
    <row r="24" spans="2:10" s="7" customFormat="1" ht="19.8">
      <c r="B24" s="10">
        <v>12</v>
      </c>
      <c r="C24" s="221"/>
      <c r="D24" s="224"/>
      <c r="E24" s="29" t="s">
        <v>165</v>
      </c>
      <c r="F24" s="29" t="s">
        <v>172</v>
      </c>
      <c r="G24" s="29"/>
      <c r="H24" s="29"/>
      <c r="I24" s="224"/>
      <c r="J24" s="9" t="s">
        <v>128</v>
      </c>
    </row>
    <row r="25" spans="2:10" s="7" customFormat="1" ht="19.8">
      <c r="B25" s="10" t="s">
        <v>7</v>
      </c>
      <c r="C25" s="221"/>
      <c r="D25" s="224"/>
      <c r="E25" s="29" t="s">
        <v>166</v>
      </c>
      <c r="F25" s="29"/>
      <c r="G25" s="29"/>
      <c r="H25" s="29"/>
      <c r="I25" s="224"/>
      <c r="J25" s="12" t="s">
        <v>212</v>
      </c>
    </row>
    <row r="26" spans="2:10" s="7" customFormat="1" ht="19.8">
      <c r="B26" s="218" t="s">
        <v>162</v>
      </c>
      <c r="C26" s="221"/>
      <c r="D26" s="224"/>
      <c r="E26" s="29" t="s">
        <v>167</v>
      </c>
      <c r="F26" s="29"/>
      <c r="G26" s="29"/>
      <c r="H26" s="29"/>
      <c r="I26" s="224"/>
      <c r="J26" s="9" t="s">
        <v>129</v>
      </c>
    </row>
    <row r="27" spans="2:10" s="7" customFormat="1" ht="19.8">
      <c r="B27" s="218"/>
      <c r="C27" s="222"/>
      <c r="D27" s="224"/>
      <c r="E27" s="29" t="s">
        <v>154</v>
      </c>
      <c r="F27" s="29"/>
      <c r="G27" s="29"/>
      <c r="H27" s="29"/>
      <c r="I27" s="224"/>
      <c r="J27" s="12" t="s">
        <v>213</v>
      </c>
    </row>
    <row r="28" spans="2:10" s="7" customFormat="1" ht="19.8">
      <c r="B28" s="219"/>
      <c r="C28" s="14"/>
      <c r="D28" s="224"/>
      <c r="E28" s="29" t="s">
        <v>168</v>
      </c>
      <c r="F28" s="29"/>
      <c r="G28" s="217" t="s">
        <v>223</v>
      </c>
      <c r="H28" s="29"/>
      <c r="I28" s="224"/>
      <c r="J28" s="9" t="s">
        <v>130</v>
      </c>
    </row>
    <row r="29" spans="2:10" s="7" customFormat="1" ht="19.8">
      <c r="B29" s="13" t="s">
        <v>135</v>
      </c>
      <c r="C29" s="24"/>
      <c r="D29" s="224"/>
      <c r="E29" s="29" t="s">
        <v>169</v>
      </c>
      <c r="F29" s="29"/>
      <c r="G29" s="217"/>
      <c r="H29" s="29"/>
      <c r="I29" s="224"/>
      <c r="J29" s="12" t="s">
        <v>214</v>
      </c>
    </row>
    <row r="30" spans="2:10" s="7" customFormat="1" ht="19.8">
      <c r="B30" s="401">
        <v>256</v>
      </c>
      <c r="C30" s="15"/>
      <c r="D30" s="226"/>
      <c r="E30" s="29"/>
      <c r="F30" s="29"/>
      <c r="G30" s="29"/>
      <c r="H30" s="29"/>
      <c r="I30" s="226"/>
      <c r="J30" s="16"/>
    </row>
    <row r="31" spans="2:10" s="7" customFormat="1" ht="19.8">
      <c r="B31" s="10">
        <v>6</v>
      </c>
      <c r="C31" s="220"/>
      <c r="D31" s="223" t="s">
        <v>173</v>
      </c>
      <c r="E31" s="17" t="s">
        <v>175</v>
      </c>
      <c r="F31" s="17" t="s">
        <v>179</v>
      </c>
      <c r="G31" s="17" t="s">
        <v>184</v>
      </c>
      <c r="H31" s="17" t="s">
        <v>188</v>
      </c>
      <c r="I31" s="223" t="s">
        <v>192</v>
      </c>
      <c r="J31" s="18" t="s">
        <v>176</v>
      </c>
    </row>
    <row r="32" spans="2:10">
      <c r="B32" s="10" t="s">
        <v>6</v>
      </c>
      <c r="C32" s="221"/>
      <c r="D32" s="224"/>
      <c r="E32" s="29" t="s">
        <v>177</v>
      </c>
      <c r="F32" s="29" t="s">
        <v>180</v>
      </c>
      <c r="G32" s="29" t="s">
        <v>185</v>
      </c>
      <c r="H32" s="29" t="s">
        <v>189</v>
      </c>
      <c r="I32" s="224"/>
      <c r="J32" s="12" t="s">
        <v>215</v>
      </c>
    </row>
    <row r="33" spans="2:10">
      <c r="B33" s="10">
        <v>13</v>
      </c>
      <c r="C33" s="221"/>
      <c r="D33" s="224"/>
      <c r="E33" s="29" t="s">
        <v>141</v>
      </c>
      <c r="F33" s="29" t="s">
        <v>181</v>
      </c>
      <c r="G33" s="29" t="s">
        <v>186</v>
      </c>
      <c r="H33" s="29" t="s">
        <v>190</v>
      </c>
      <c r="I33" s="224"/>
      <c r="J33" s="9" t="s">
        <v>128</v>
      </c>
    </row>
    <row r="34" spans="2:10">
      <c r="B34" s="10" t="s">
        <v>7</v>
      </c>
      <c r="C34" s="221"/>
      <c r="D34" s="224"/>
      <c r="F34" s="29" t="s">
        <v>182</v>
      </c>
      <c r="G34" s="29" t="s">
        <v>187</v>
      </c>
      <c r="H34" s="29" t="s">
        <v>191</v>
      </c>
      <c r="I34" s="224"/>
      <c r="J34" s="12" t="s">
        <v>216</v>
      </c>
    </row>
    <row r="35" spans="2:10">
      <c r="B35" s="218" t="s">
        <v>174</v>
      </c>
      <c r="C35" s="221"/>
      <c r="D35" s="224"/>
      <c r="E35" s="29"/>
      <c r="F35" s="29" t="s">
        <v>183</v>
      </c>
      <c r="G35" s="29"/>
      <c r="H35" s="29"/>
      <c r="I35" s="224"/>
      <c r="J35" s="9" t="s">
        <v>129</v>
      </c>
    </row>
    <row r="36" spans="2:10">
      <c r="B36" s="218"/>
      <c r="C36" s="222"/>
      <c r="D36" s="224"/>
      <c r="E36" s="32" t="s">
        <v>225</v>
      </c>
      <c r="F36" s="29"/>
      <c r="G36" s="29"/>
      <c r="H36" s="29"/>
      <c r="I36" s="224"/>
      <c r="J36" s="12" t="s">
        <v>217</v>
      </c>
    </row>
    <row r="37" spans="2:10">
      <c r="B37" s="219"/>
      <c r="C37" s="14"/>
      <c r="D37" s="224"/>
      <c r="E37" s="29" t="s">
        <v>178</v>
      </c>
      <c r="F37" s="29"/>
      <c r="G37" s="217" t="s">
        <v>223</v>
      </c>
      <c r="H37" s="29"/>
      <c r="I37" s="224"/>
      <c r="J37" s="9" t="s">
        <v>137</v>
      </c>
    </row>
    <row r="38" spans="2:10">
      <c r="B38" s="13" t="s">
        <v>135</v>
      </c>
      <c r="C38" s="24"/>
      <c r="D38" s="224"/>
      <c r="E38" s="29"/>
      <c r="F38" s="29"/>
      <c r="G38" s="217"/>
      <c r="H38" s="29"/>
      <c r="I38" s="224"/>
      <c r="J38" s="12" t="s">
        <v>218</v>
      </c>
    </row>
    <row r="39" spans="2:10">
      <c r="B39" s="25">
        <v>173</v>
      </c>
      <c r="C39" s="15"/>
      <c r="D39" s="226"/>
      <c r="E39" s="29"/>
      <c r="F39" s="29"/>
      <c r="G39" s="29"/>
      <c r="H39" s="29"/>
      <c r="I39" s="226"/>
      <c r="J39" s="16"/>
    </row>
    <row r="40" spans="2:10" ht="19.8">
      <c r="B40" s="10">
        <v>6</v>
      </c>
      <c r="C40" s="220"/>
      <c r="D40" s="223" t="s">
        <v>124</v>
      </c>
      <c r="E40" s="17" t="s">
        <v>194</v>
      </c>
      <c r="F40" s="17" t="s">
        <v>197</v>
      </c>
      <c r="G40" s="17" t="s">
        <v>200</v>
      </c>
      <c r="H40" s="17" t="s">
        <v>202</v>
      </c>
      <c r="I40" s="223"/>
      <c r="J40" s="18" t="s">
        <v>176</v>
      </c>
    </row>
    <row r="41" spans="2:10">
      <c r="B41" s="10" t="s">
        <v>6</v>
      </c>
      <c r="C41" s="221"/>
      <c r="D41" s="224"/>
      <c r="E41" s="29" t="s">
        <v>195</v>
      </c>
      <c r="F41" s="29" t="s">
        <v>198</v>
      </c>
      <c r="G41" s="29" t="s">
        <v>201</v>
      </c>
      <c r="H41" s="29" t="s">
        <v>224</v>
      </c>
      <c r="I41" s="224"/>
      <c r="J41" s="12" t="s">
        <v>219</v>
      </c>
    </row>
    <row r="42" spans="2:10">
      <c r="B42" s="10">
        <v>14</v>
      </c>
      <c r="C42" s="221"/>
      <c r="D42" s="224"/>
      <c r="E42" s="29" t="s">
        <v>196</v>
      </c>
      <c r="F42" s="29" t="s">
        <v>199</v>
      </c>
      <c r="G42" s="29" t="s">
        <v>141</v>
      </c>
      <c r="H42" s="29"/>
      <c r="I42" s="224"/>
      <c r="J42" s="9" t="s">
        <v>128</v>
      </c>
    </row>
    <row r="43" spans="2:10">
      <c r="B43" s="10" t="s">
        <v>7</v>
      </c>
      <c r="C43" s="221"/>
      <c r="D43" s="224"/>
      <c r="E43" s="29"/>
      <c r="F43" s="29"/>
      <c r="G43" s="29"/>
      <c r="H43" s="29"/>
      <c r="I43" s="224"/>
      <c r="J43" s="12" t="s">
        <v>220</v>
      </c>
    </row>
    <row r="44" spans="2:10">
      <c r="B44" s="218" t="s">
        <v>193</v>
      </c>
      <c r="C44" s="221"/>
      <c r="D44" s="224"/>
      <c r="E44" s="29"/>
      <c r="F44" s="29"/>
      <c r="G44" s="29"/>
      <c r="H44" s="29"/>
      <c r="I44" s="224"/>
      <c r="J44" s="9" t="s">
        <v>129</v>
      </c>
    </row>
    <row r="45" spans="2:10">
      <c r="B45" s="218"/>
      <c r="C45" s="222"/>
      <c r="D45" s="224"/>
      <c r="E45" s="29"/>
      <c r="F45" s="29"/>
      <c r="G45" s="29"/>
      <c r="H45" s="29"/>
      <c r="I45" s="224"/>
      <c r="J45" s="12" t="s">
        <v>221</v>
      </c>
    </row>
    <row r="46" spans="2:10">
      <c r="B46" s="219"/>
      <c r="C46" s="14"/>
      <c r="D46" s="224"/>
      <c r="E46" s="29"/>
      <c r="F46" s="29"/>
      <c r="G46" s="217" t="s">
        <v>223</v>
      </c>
      <c r="H46" s="29"/>
      <c r="I46" s="224"/>
      <c r="J46" s="9" t="s">
        <v>137</v>
      </c>
    </row>
    <row r="47" spans="2:10">
      <c r="B47" s="13" t="s">
        <v>135</v>
      </c>
      <c r="C47" s="24"/>
      <c r="D47" s="224"/>
      <c r="E47" s="29"/>
      <c r="F47" s="29"/>
      <c r="G47" s="217"/>
      <c r="H47" s="29"/>
      <c r="I47" s="224"/>
      <c r="J47" s="12" t="s">
        <v>222</v>
      </c>
    </row>
    <row r="48" spans="2:10" ht="16.8" thickBot="1">
      <c r="B48" s="26">
        <v>173</v>
      </c>
      <c r="C48" s="20"/>
      <c r="D48" s="225"/>
      <c r="E48" s="62"/>
      <c r="F48" s="29"/>
      <c r="G48" s="29"/>
      <c r="H48" s="29"/>
      <c r="I48" s="225"/>
      <c r="J48" s="21"/>
    </row>
    <row r="49" spans="2:10" ht="21.75" customHeight="1">
      <c r="C49" s="1"/>
      <c r="F49" s="228" t="s">
        <v>122</v>
      </c>
      <c r="G49" s="228"/>
      <c r="H49" s="228"/>
      <c r="I49" s="228"/>
      <c r="J49" s="228"/>
    </row>
    <row r="50" spans="2:10">
      <c r="B50" s="227" t="s">
        <v>120</v>
      </c>
      <c r="C50" s="227"/>
      <c r="D50" s="227"/>
      <c r="E50" s="227"/>
      <c r="F50" s="227"/>
      <c r="G50" s="227"/>
      <c r="H50" s="227"/>
      <c r="I50" s="227"/>
      <c r="J50" s="227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9" t="str">
        <f>SUBSTITUTE(三菜!B1,"食譜設計","意見調查表")</f>
        <v>D03-6 嘉義縣六腳鄉六嘉國中 107學年度第2學期第18週午餐午餐意見調查表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2:14">
      <c r="B3" s="240" t="s">
        <v>21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2:14">
      <c r="B4" s="241" t="s">
        <v>0</v>
      </c>
      <c r="C4" s="241" t="s">
        <v>1</v>
      </c>
      <c r="D4" s="241" t="s">
        <v>13</v>
      </c>
      <c r="E4" s="238" t="s">
        <v>22</v>
      </c>
      <c r="F4" s="238"/>
      <c r="G4" s="238"/>
      <c r="H4" s="238" t="s">
        <v>14</v>
      </c>
      <c r="I4" s="238"/>
      <c r="J4" s="238"/>
      <c r="K4" s="238" t="s">
        <v>23</v>
      </c>
      <c r="L4" s="238"/>
      <c r="M4" s="238"/>
      <c r="N4" s="242" t="s">
        <v>24</v>
      </c>
    </row>
    <row r="5" spans="2:14">
      <c r="B5" s="241"/>
      <c r="C5" s="241"/>
      <c r="D5" s="241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3"/>
    </row>
    <row r="6" spans="2:14">
      <c r="B6" s="34">
        <f>IF(三菜!B4&lt;&gt;"",三菜!B4,"")</f>
        <v>6</v>
      </c>
      <c r="C6" s="237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3"/>
    </row>
    <row r="7" spans="2:14">
      <c r="B7" s="36" t="s">
        <v>6</v>
      </c>
      <c r="C7" s="231"/>
      <c r="D7" s="35" t="str">
        <f>IF(三菜!E4&gt;"",三菜!E4,"")</f>
        <v>左宗棠雞</v>
      </c>
      <c r="E7" s="35"/>
      <c r="F7" s="35"/>
      <c r="G7" s="35"/>
      <c r="H7" s="35"/>
      <c r="I7" s="35"/>
      <c r="J7" s="35"/>
      <c r="K7" s="35"/>
      <c r="L7" s="35"/>
      <c r="M7" s="35"/>
      <c r="N7" s="234"/>
    </row>
    <row r="8" spans="2:14">
      <c r="B8" s="36">
        <f>IF(三菜!B6&lt;&gt;"",三菜!B6,"")</f>
        <v>10</v>
      </c>
      <c r="C8" s="231"/>
      <c r="D8" s="35" t="str">
        <f>IF(三菜!F4&gt;"",三菜!F4,"")</f>
        <v>香滷貢丸</v>
      </c>
      <c r="E8" s="35"/>
      <c r="F8" s="35"/>
      <c r="G8" s="35"/>
      <c r="H8" s="35"/>
      <c r="I8" s="35"/>
      <c r="J8" s="35"/>
      <c r="K8" s="35"/>
      <c r="L8" s="35"/>
      <c r="M8" s="35"/>
      <c r="N8" s="234"/>
    </row>
    <row r="9" spans="2:14">
      <c r="B9" s="36" t="s">
        <v>7</v>
      </c>
      <c r="C9" s="231"/>
      <c r="D9" s="35" t="str">
        <f>IF(三菜!G4&gt;"",三菜!G4,"")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34"/>
    </row>
    <row r="10" spans="2:14">
      <c r="B10" s="37"/>
      <c r="C10" s="231"/>
      <c r="D10" s="35" t="str">
        <f>IF(三菜!H4&gt;"",三菜!H4,"")</f>
        <v>筍子湯</v>
      </c>
      <c r="E10" s="35"/>
      <c r="F10" s="35"/>
      <c r="G10" s="35"/>
      <c r="H10" s="35"/>
      <c r="I10" s="35"/>
      <c r="J10" s="35"/>
      <c r="K10" s="35"/>
      <c r="L10" s="35"/>
      <c r="M10" s="35"/>
      <c r="N10" s="234"/>
    </row>
    <row r="11" spans="2:14" ht="16.8" thickBot="1">
      <c r="B11" s="38"/>
      <c r="C11" s="232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5"/>
    </row>
    <row r="12" spans="2:14" ht="16.5" customHeight="1">
      <c r="B12" s="40">
        <f>IF(三菜!B13&lt;&gt;"",三菜!B13,"")</f>
        <v>6</v>
      </c>
      <c r="C12" s="230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6"/>
    </row>
    <row r="13" spans="2:14">
      <c r="B13" s="36" t="s">
        <v>6</v>
      </c>
      <c r="C13" s="231"/>
      <c r="D13" s="35" t="str">
        <f>IF(三菜!E13&gt;"",三菜!E13,"")</f>
        <v>香滷豬腳</v>
      </c>
      <c r="E13" s="35"/>
      <c r="F13" s="35"/>
      <c r="G13" s="35"/>
      <c r="H13" s="35"/>
      <c r="I13" s="35"/>
      <c r="J13" s="35"/>
      <c r="K13" s="35"/>
      <c r="L13" s="35"/>
      <c r="M13" s="35"/>
      <c r="N13" s="234"/>
    </row>
    <row r="14" spans="2:14">
      <c r="B14" s="36">
        <f>IF(三菜!B15&lt;&gt;"",三菜!B15,"")</f>
        <v>11</v>
      </c>
      <c r="C14" s="231"/>
      <c r="D14" s="35" t="str">
        <f>IF(三菜!F13&gt;"",三菜!F13,"")</f>
        <v>干片培根鮮蔬</v>
      </c>
      <c r="E14" s="35"/>
      <c r="F14" s="35"/>
      <c r="G14" s="35"/>
      <c r="H14" s="35"/>
      <c r="I14" s="35"/>
      <c r="J14" s="35"/>
      <c r="K14" s="35"/>
      <c r="L14" s="35"/>
      <c r="M14" s="35"/>
      <c r="N14" s="234"/>
    </row>
    <row r="15" spans="2:14">
      <c r="B15" s="36" t="s">
        <v>7</v>
      </c>
      <c r="C15" s="231"/>
      <c r="D15" s="35" t="str">
        <f>IF(三菜!G13&gt;"",三菜!G13,"")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234"/>
    </row>
    <row r="16" spans="2:14">
      <c r="B16" s="37"/>
      <c r="C16" s="231"/>
      <c r="D16" s="35" t="str">
        <f>IF(三菜!H13&gt;"",三菜!H13,"")</f>
        <v>南瓜湯</v>
      </c>
      <c r="E16" s="35"/>
      <c r="F16" s="35"/>
      <c r="G16" s="35"/>
      <c r="H16" s="35"/>
      <c r="I16" s="35"/>
      <c r="J16" s="35"/>
      <c r="K16" s="35"/>
      <c r="L16" s="35"/>
      <c r="M16" s="35"/>
      <c r="N16" s="234"/>
    </row>
    <row r="17" spans="2:14" ht="16.8" thickBot="1">
      <c r="B17" s="38"/>
      <c r="C17" s="232"/>
      <c r="D17" s="39" t="str">
        <f>IF(三菜!I13&gt;"",三菜!I13,"")</f>
        <v>李子(三粒)</v>
      </c>
      <c r="E17" s="39"/>
      <c r="F17" s="39"/>
      <c r="G17" s="39"/>
      <c r="H17" s="39"/>
      <c r="I17" s="39"/>
      <c r="J17" s="39"/>
      <c r="K17" s="39"/>
      <c r="L17" s="39"/>
      <c r="M17" s="39"/>
      <c r="N17" s="235"/>
    </row>
    <row r="18" spans="2:14">
      <c r="B18" s="36">
        <f>IF(三菜!B22&lt;&gt;"",三菜!B22,"")</f>
        <v>6</v>
      </c>
      <c r="C18" s="230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4"/>
    </row>
    <row r="19" spans="2:14">
      <c r="B19" s="36" t="s">
        <v>6</v>
      </c>
      <c r="C19" s="231"/>
      <c r="D19" s="35" t="str">
        <f>IF(三菜!E22&gt;"",三菜!E22,"")</f>
        <v>香菇肉羹飯</v>
      </c>
      <c r="E19" s="35"/>
      <c r="F19" s="35"/>
      <c r="G19" s="35"/>
      <c r="H19" s="35"/>
      <c r="I19" s="35"/>
      <c r="J19" s="35"/>
      <c r="K19" s="35"/>
      <c r="L19" s="35"/>
      <c r="M19" s="35"/>
      <c r="N19" s="234"/>
    </row>
    <row r="20" spans="2:14">
      <c r="B20" s="36">
        <f>IF(三菜!B24&lt;&gt;"",三菜!B24,"")</f>
        <v>12</v>
      </c>
      <c r="C20" s="231"/>
      <c r="D20" s="35" t="str">
        <f>IF(三菜!F22&gt;"",三菜!F22,"")</f>
        <v>油膏水餃(4粒/份)</v>
      </c>
      <c r="E20" s="35"/>
      <c r="F20" s="35"/>
      <c r="G20" s="35"/>
      <c r="H20" s="35"/>
      <c r="I20" s="35"/>
      <c r="J20" s="35"/>
      <c r="K20" s="35"/>
      <c r="L20" s="35"/>
      <c r="M20" s="35"/>
      <c r="N20" s="234"/>
    </row>
    <row r="21" spans="2:14">
      <c r="B21" s="36" t="s">
        <v>7</v>
      </c>
      <c r="C21" s="231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4"/>
    </row>
    <row r="22" spans="2:14">
      <c r="B22" s="37"/>
      <c r="C22" s="231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4"/>
    </row>
    <row r="23" spans="2:14" ht="16.8" thickBot="1">
      <c r="B23" s="37"/>
      <c r="C23" s="232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4"/>
    </row>
    <row r="24" spans="2:14">
      <c r="B24" s="40">
        <f>IF(三菜!B31&lt;&gt;"",三菜!B31,"")</f>
        <v>6</v>
      </c>
      <c r="C24" s="230" t="str">
        <f>RIGHT(IF(三菜!B35&lt;&gt;"",三菜!B35,""),1)</f>
        <v>四</v>
      </c>
      <c r="D24" s="41" t="str">
        <f>IF(三菜!D31&gt;"",三菜!D31,"")</f>
        <v>白米飯(三年級今日開始不用餐)</v>
      </c>
      <c r="E24" s="42"/>
      <c r="F24" s="42"/>
      <c r="G24" s="42"/>
      <c r="H24" s="42"/>
      <c r="I24" s="42"/>
      <c r="J24" s="42"/>
      <c r="K24" s="42"/>
      <c r="L24" s="42"/>
      <c r="M24" s="42"/>
      <c r="N24" s="236"/>
    </row>
    <row r="25" spans="2:14">
      <c r="B25" s="36" t="s">
        <v>6</v>
      </c>
      <c r="C25" s="231"/>
      <c r="D25" s="35" t="str">
        <f>IF(三菜!E31&gt;"",三菜!E31,"")</f>
        <v>清蒸魚片</v>
      </c>
      <c r="E25" s="35"/>
      <c r="F25" s="35"/>
      <c r="G25" s="35"/>
      <c r="H25" s="35"/>
      <c r="I25" s="35"/>
      <c r="J25" s="35"/>
      <c r="K25" s="35"/>
      <c r="L25" s="35"/>
      <c r="M25" s="35"/>
      <c r="N25" s="234"/>
    </row>
    <row r="26" spans="2:14">
      <c r="B26" s="36">
        <f>IF(三菜!B33&lt;&gt;"",三菜!B33,"")</f>
        <v>13</v>
      </c>
      <c r="C26" s="231"/>
      <c r="D26" s="35" t="str">
        <f>IF(三菜!F31&gt;"",三菜!F31,"")</f>
        <v>偽蟹黃豆腐</v>
      </c>
      <c r="E26" s="35"/>
      <c r="F26" s="35"/>
      <c r="G26" s="35"/>
      <c r="H26" s="35"/>
      <c r="I26" s="35"/>
      <c r="J26" s="35"/>
      <c r="K26" s="35"/>
      <c r="L26" s="35"/>
      <c r="M26" s="35"/>
      <c r="N26" s="234"/>
    </row>
    <row r="27" spans="2:14">
      <c r="B27" s="36" t="s">
        <v>7</v>
      </c>
      <c r="C27" s="231"/>
      <c r="D27" s="35" t="str">
        <f>IF(三菜!G31&gt;"",三菜!G31,"")</f>
        <v>鐵板銀芽</v>
      </c>
      <c r="E27" s="35"/>
      <c r="F27" s="35"/>
      <c r="G27" s="35"/>
      <c r="H27" s="35"/>
      <c r="I27" s="35"/>
      <c r="J27" s="35"/>
      <c r="K27" s="35"/>
      <c r="L27" s="35"/>
      <c r="M27" s="35"/>
      <c r="N27" s="234"/>
    </row>
    <row r="28" spans="2:14">
      <c r="B28" s="37"/>
      <c r="C28" s="231"/>
      <c r="D28" s="35" t="str">
        <f>IF(三菜!H31&gt;"",三菜!H31,"")</f>
        <v>紫菜蛋花湯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34"/>
    </row>
    <row r="29" spans="2:14" ht="16.8" thickBot="1">
      <c r="B29" s="38"/>
      <c r="C29" s="232"/>
      <c r="D29" s="39" t="str">
        <f>IF(三菜!I31&gt;"",三菜!I31,"")</f>
        <v>葡萄(三粒)</v>
      </c>
      <c r="E29" s="39"/>
      <c r="F29" s="39"/>
      <c r="G29" s="39"/>
      <c r="H29" s="39"/>
      <c r="I29" s="39"/>
      <c r="J29" s="39"/>
      <c r="K29" s="39"/>
      <c r="L29" s="39"/>
      <c r="M29" s="39"/>
      <c r="N29" s="235"/>
    </row>
    <row r="30" spans="2:14">
      <c r="B30" s="40">
        <f>IF(三菜!B40&lt;&gt;"",三菜!B40,"")</f>
        <v>6</v>
      </c>
      <c r="C30" s="230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6"/>
    </row>
    <row r="31" spans="2:14">
      <c r="B31" s="36" t="s">
        <v>6</v>
      </c>
      <c r="C31" s="231"/>
      <c r="D31" s="35" t="str">
        <f>IF(三菜!E40&gt;"",三菜!E40,"")</f>
        <v>香滷三節翅</v>
      </c>
      <c r="E31" s="35"/>
      <c r="F31" s="35"/>
      <c r="G31" s="35"/>
      <c r="H31" s="35"/>
      <c r="I31" s="35"/>
      <c r="J31" s="35"/>
      <c r="K31" s="35"/>
      <c r="L31" s="35"/>
      <c r="M31" s="35"/>
      <c r="N31" s="234"/>
    </row>
    <row r="32" spans="2:14">
      <c r="B32" s="36">
        <f>IF(三菜!B42&lt;&gt;"",三菜!B42,"")</f>
        <v>14</v>
      </c>
      <c r="C32" s="231"/>
      <c r="D32" s="35" t="str">
        <f>IF(三菜!F40&gt;"",三菜!F40,"")</f>
        <v>繽紛滑蛋</v>
      </c>
      <c r="E32" s="35"/>
      <c r="F32" s="35"/>
      <c r="G32" s="35"/>
      <c r="H32" s="35"/>
      <c r="I32" s="35"/>
      <c r="J32" s="35"/>
      <c r="K32" s="35"/>
      <c r="L32" s="35"/>
      <c r="M32" s="35"/>
      <c r="N32" s="234"/>
    </row>
    <row r="33" spans="2:14">
      <c r="B33" s="36" t="s">
        <v>7</v>
      </c>
      <c r="C33" s="231"/>
      <c r="D33" s="35" t="str">
        <f>IF(三菜!G40&gt;"",三菜!G40,"")</f>
        <v>炒青江菜</v>
      </c>
      <c r="E33" s="35"/>
      <c r="F33" s="35"/>
      <c r="G33" s="35"/>
      <c r="H33" s="35"/>
      <c r="I33" s="35"/>
      <c r="J33" s="35"/>
      <c r="K33" s="35"/>
      <c r="L33" s="35"/>
      <c r="M33" s="35"/>
      <c r="N33" s="234"/>
    </row>
    <row r="34" spans="2:14">
      <c r="B34" s="37"/>
      <c r="C34" s="231"/>
      <c r="D34" s="35" t="str">
        <f>IF(三菜!H40&gt;"",三菜!H40,"")</f>
        <v>綠豆湯(提早送)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4"/>
    </row>
    <row r="35" spans="2:14" ht="16.8" thickBot="1">
      <c r="B35" s="38"/>
      <c r="C35" s="232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5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55" t="str">
        <f>三菜!B1</f>
        <v>D03-6 嘉義縣六腳鄉六嘉國中 107學年度第2學期第18週午餐午餐食譜設計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pans="1:52" s="58" customFormat="1" ht="7.5" customHeight="1" thickBot="1"/>
    <row r="3" spans="1:52" ht="14.4" customHeight="1" thickBot="1">
      <c r="A3" s="258"/>
      <c r="B3" s="64"/>
      <c r="C3" s="250" t="s">
        <v>34</v>
      </c>
      <c r="D3" s="250"/>
      <c r="E3" s="250"/>
      <c r="F3" s="250"/>
      <c r="G3" s="250"/>
      <c r="H3" s="251"/>
      <c r="I3" s="64"/>
      <c r="J3" s="250" t="s">
        <v>35</v>
      </c>
      <c r="K3" s="250"/>
      <c r="L3" s="250"/>
      <c r="M3" s="250"/>
      <c r="N3" s="250"/>
      <c r="O3" s="251"/>
      <c r="P3" s="63"/>
      <c r="Q3" s="250" t="s">
        <v>35</v>
      </c>
      <c r="R3" s="250"/>
      <c r="S3" s="250"/>
      <c r="T3" s="250"/>
      <c r="U3" s="250"/>
      <c r="V3" s="251"/>
      <c r="W3" s="63"/>
      <c r="X3" s="250" t="s">
        <v>35</v>
      </c>
      <c r="Y3" s="250"/>
      <c r="Z3" s="250"/>
      <c r="AA3" s="250"/>
      <c r="AB3" s="250"/>
      <c r="AC3" s="251"/>
      <c r="AD3" s="63"/>
      <c r="AE3" s="250" t="s">
        <v>35</v>
      </c>
      <c r="AF3" s="250"/>
      <c r="AG3" s="250"/>
      <c r="AH3" s="250"/>
      <c r="AI3" s="250"/>
      <c r="AJ3" s="25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59"/>
      <c r="B4" s="69" t="s">
        <v>0</v>
      </c>
      <c r="C4" s="66" t="str">
        <f>TRIM(三菜!B4)</f>
        <v>6</v>
      </c>
      <c r="D4" s="67" t="s">
        <v>6</v>
      </c>
      <c r="E4" s="66" t="str">
        <f>TRIM(三菜!B6)</f>
        <v>10</v>
      </c>
      <c r="F4" s="68" t="s">
        <v>7</v>
      </c>
      <c r="G4" s="256" t="str">
        <f>TRIM(三菜!B8)</f>
        <v>星期一</v>
      </c>
      <c r="H4" s="257"/>
      <c r="I4" s="73" t="s">
        <v>0</v>
      </c>
      <c r="J4" s="66" t="str">
        <f>TRIM(三菜!B13)</f>
        <v>6</v>
      </c>
      <c r="K4" s="67" t="s">
        <v>6</v>
      </c>
      <c r="L4" s="66" t="str">
        <f>TRIM(三菜!B15)</f>
        <v>11</v>
      </c>
      <c r="M4" s="68" t="s">
        <v>7</v>
      </c>
      <c r="N4" s="256" t="str">
        <f>TRIM(三菜!B17)</f>
        <v>星期二</v>
      </c>
      <c r="O4" s="257"/>
      <c r="P4" s="69" t="s">
        <v>0</v>
      </c>
      <c r="Q4" s="66" t="str">
        <f>TRIM(三菜!B22)</f>
        <v>6</v>
      </c>
      <c r="R4" s="67" t="s">
        <v>6</v>
      </c>
      <c r="S4" s="66" t="str">
        <f>TRIM(三菜!B24)</f>
        <v>12</v>
      </c>
      <c r="T4" s="68" t="s">
        <v>7</v>
      </c>
      <c r="U4" s="256" t="str">
        <f>TRIM(三菜!B26)</f>
        <v>星期三</v>
      </c>
      <c r="V4" s="257"/>
      <c r="W4" s="69" t="s">
        <v>0</v>
      </c>
      <c r="X4" s="66" t="str">
        <f>TRIM(三菜!B31)</f>
        <v>6</v>
      </c>
      <c r="Y4" s="67" t="s">
        <v>6</v>
      </c>
      <c r="Z4" s="66" t="str">
        <f>TRIM(三菜!B33)</f>
        <v>13</v>
      </c>
      <c r="AA4" s="68" t="s">
        <v>7</v>
      </c>
      <c r="AB4" s="256" t="str">
        <f>TRIM(三菜!B35)</f>
        <v>星期四</v>
      </c>
      <c r="AC4" s="257"/>
      <c r="AD4" s="69" t="s">
        <v>0</v>
      </c>
      <c r="AE4" s="66" t="str">
        <f>TRIM(三菜!B40)</f>
        <v>6</v>
      </c>
      <c r="AF4" s="67" t="s">
        <v>6</v>
      </c>
      <c r="AG4" s="66" t="str">
        <f>TRIM(三菜!B42)</f>
        <v>14</v>
      </c>
      <c r="AH4" s="68" t="s">
        <v>7</v>
      </c>
      <c r="AI4" s="256" t="str">
        <f>TRIM(三菜!B44)</f>
        <v>星期五</v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59"/>
      <c r="B5" s="70" t="s">
        <v>25</v>
      </c>
      <c r="C5" s="252" t="str">
        <f>TRIM(三菜!B12)</f>
        <v>256</v>
      </c>
      <c r="D5" s="252"/>
      <c r="E5" s="252"/>
      <c r="F5" s="253" t="s">
        <v>32</v>
      </c>
      <c r="G5" s="253"/>
      <c r="H5" s="254"/>
      <c r="I5" s="74" t="s">
        <v>25</v>
      </c>
      <c r="J5" s="252" t="str">
        <f>TRIM(三菜!B21)</f>
        <v>256</v>
      </c>
      <c r="K5" s="252"/>
      <c r="L5" s="252"/>
      <c r="M5" s="253" t="s">
        <v>32</v>
      </c>
      <c r="N5" s="253"/>
      <c r="O5" s="254"/>
      <c r="P5" s="70" t="s">
        <v>25</v>
      </c>
      <c r="Q5" s="252" t="str">
        <f>TRIM(三菜!B30)</f>
        <v>256</v>
      </c>
      <c r="R5" s="252"/>
      <c r="S5" s="252"/>
      <c r="T5" s="253" t="s">
        <v>32</v>
      </c>
      <c r="U5" s="253"/>
      <c r="V5" s="254"/>
      <c r="W5" s="70" t="s">
        <v>25</v>
      </c>
      <c r="X5" s="252" t="str">
        <f>TRIM(三菜!B39)</f>
        <v>173</v>
      </c>
      <c r="Y5" s="252"/>
      <c r="Z5" s="252"/>
      <c r="AA5" s="253" t="s">
        <v>32</v>
      </c>
      <c r="AB5" s="253"/>
      <c r="AC5" s="254"/>
      <c r="AD5" s="70" t="s">
        <v>25</v>
      </c>
      <c r="AE5" s="252" t="str">
        <f>TRIM(三菜!B48)</f>
        <v>173</v>
      </c>
      <c r="AF5" s="252"/>
      <c r="AG5" s="252"/>
      <c r="AH5" s="253" t="s">
        <v>32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59"/>
      <c r="B6" s="71" t="s">
        <v>33</v>
      </c>
      <c r="C6" s="261" t="str">
        <f>TRIM(三菜!D4)</f>
        <v>白米飯</v>
      </c>
      <c r="D6" s="261"/>
      <c r="E6" s="261"/>
      <c r="F6" s="261"/>
      <c r="G6" s="261"/>
      <c r="H6" s="262"/>
      <c r="I6" s="75" t="s">
        <v>33</v>
      </c>
      <c r="J6" s="244" t="str">
        <f>TRIM(三菜!D13)</f>
        <v>白米飯</v>
      </c>
      <c r="K6" s="244"/>
      <c r="L6" s="244"/>
      <c r="M6" s="244"/>
      <c r="N6" s="244"/>
      <c r="O6" s="245"/>
      <c r="P6" s="71" t="s">
        <v>33</v>
      </c>
      <c r="Q6" s="244" t="str">
        <f>TRIM(三菜!D22)</f>
        <v>白米飯</v>
      </c>
      <c r="R6" s="244"/>
      <c r="S6" s="244"/>
      <c r="T6" s="244"/>
      <c r="U6" s="244"/>
      <c r="V6" s="245"/>
      <c r="W6" s="71" t="s">
        <v>33</v>
      </c>
      <c r="X6" s="244" t="str">
        <f>TRIM(三菜!D31)</f>
        <v>白米飯(三年級今日開始不用餐)</v>
      </c>
      <c r="Y6" s="244"/>
      <c r="Z6" s="244"/>
      <c r="AA6" s="244"/>
      <c r="AB6" s="244"/>
      <c r="AC6" s="245"/>
      <c r="AD6" s="71" t="s">
        <v>33</v>
      </c>
      <c r="AE6" s="244" t="str">
        <f>TRIM(三菜!D40)</f>
        <v>白米飯</v>
      </c>
      <c r="AF6" s="244"/>
      <c r="AG6" s="244"/>
      <c r="AH6" s="244"/>
      <c r="AI6" s="244"/>
      <c r="AJ6" s="245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60"/>
      <c r="B7" s="65" t="s">
        <v>38</v>
      </c>
      <c r="C7" s="246" t="s">
        <v>39</v>
      </c>
      <c r="D7" s="247"/>
      <c r="E7" s="248"/>
      <c r="F7" s="246" t="s">
        <v>40</v>
      </c>
      <c r="G7" s="247"/>
      <c r="H7" s="249"/>
      <c r="I7" s="76" t="s">
        <v>38</v>
      </c>
      <c r="J7" s="246" t="s">
        <v>39</v>
      </c>
      <c r="K7" s="247"/>
      <c r="L7" s="248"/>
      <c r="M7" s="246" t="s">
        <v>40</v>
      </c>
      <c r="N7" s="247"/>
      <c r="O7" s="249"/>
      <c r="P7" s="72" t="s">
        <v>38</v>
      </c>
      <c r="Q7" s="246" t="s">
        <v>39</v>
      </c>
      <c r="R7" s="247"/>
      <c r="S7" s="248"/>
      <c r="T7" s="246" t="s">
        <v>40</v>
      </c>
      <c r="U7" s="247"/>
      <c r="V7" s="249"/>
      <c r="W7" s="72" t="s">
        <v>38</v>
      </c>
      <c r="X7" s="246" t="s">
        <v>39</v>
      </c>
      <c r="Y7" s="247"/>
      <c r="Z7" s="248"/>
      <c r="AA7" s="246" t="s">
        <v>40</v>
      </c>
      <c r="AB7" s="247"/>
      <c r="AC7" s="249"/>
      <c r="AD7" s="72" t="s">
        <v>38</v>
      </c>
      <c r="AE7" s="246" t="s">
        <v>39</v>
      </c>
      <c r="AF7" s="247"/>
      <c r="AG7" s="248"/>
      <c r="AH7" s="246" t="s">
        <v>40</v>
      </c>
      <c r="AI7" s="247"/>
      <c r="AJ7" s="249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94" t="s">
        <v>3</v>
      </c>
      <c r="B8" s="277" t="str">
        <f>TRIM(三菜!E4)</f>
        <v>左宗棠雞</v>
      </c>
      <c r="C8" s="278" t="str">
        <f>三菜!E5</f>
        <v>雞腿丁*鹽 　　　20Kg</v>
      </c>
      <c r="D8" s="278"/>
      <c r="E8" s="278"/>
      <c r="F8" s="278"/>
      <c r="G8" s="278"/>
      <c r="H8" s="280"/>
      <c r="I8" s="267" t="str">
        <f>TRIM(三菜!E13)</f>
        <v>香滷豬腳</v>
      </c>
      <c r="J8" s="290" t="str">
        <f>三菜!E14</f>
        <v>豬腳丁*溫 　　　16Kg</v>
      </c>
      <c r="K8" s="302"/>
      <c r="L8" s="302"/>
      <c r="M8" s="302"/>
      <c r="N8" s="302"/>
      <c r="O8" s="303"/>
      <c r="P8" s="277" t="str">
        <f>TRIM(三菜!E22)</f>
        <v>香菇肉羹飯</v>
      </c>
      <c r="Q8" s="278" t="str">
        <f>三菜!E23</f>
        <v>高麗菜(切片) 　13.5Kg</v>
      </c>
      <c r="R8" s="278"/>
      <c r="S8" s="278"/>
      <c r="T8" s="278"/>
      <c r="U8" s="278"/>
      <c r="V8" s="279"/>
      <c r="W8" s="277" t="str">
        <f>TRIM(三菜!E31)</f>
        <v>清蒸魚片</v>
      </c>
      <c r="X8" s="278" t="str">
        <f>三菜!E32</f>
        <v>*油甘魚片(CAS) 183片</v>
      </c>
      <c r="Y8" s="278"/>
      <c r="Z8" s="278"/>
      <c r="AA8" s="278"/>
      <c r="AB8" s="278"/>
      <c r="AC8" s="279"/>
      <c r="AD8" s="277" t="str">
        <f>TRIM(三菜!E40)</f>
        <v>香滷三節翅</v>
      </c>
      <c r="AE8" s="278" t="str">
        <f>三菜!E41</f>
        <v>三節翅**CAS 　　183支</v>
      </c>
      <c r="AF8" s="278"/>
      <c r="AG8" s="278"/>
      <c r="AH8" s="278"/>
      <c r="AI8" s="278"/>
      <c r="AJ8" s="27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4"/>
      <c r="B9" s="268"/>
      <c r="C9" s="271" t="str">
        <f>三菜!E6</f>
        <v>洋蔥片 　　　　　5Kg</v>
      </c>
      <c r="D9" s="271"/>
      <c r="E9" s="271"/>
      <c r="F9" s="271"/>
      <c r="G9" s="271"/>
      <c r="H9" s="281"/>
      <c r="I9" s="268"/>
      <c r="J9" s="271" t="str">
        <f>三菜!E15</f>
        <v>筍乾 　　　　　　8Kg</v>
      </c>
      <c r="K9" s="271"/>
      <c r="L9" s="271"/>
      <c r="M9" s="271"/>
      <c r="N9" s="271"/>
      <c r="O9" s="272"/>
      <c r="P9" s="268"/>
      <c r="Q9" s="271" t="str">
        <f>三菜!E24</f>
        <v>肉羹條 　　　　　8Kg</v>
      </c>
      <c r="R9" s="271"/>
      <c r="S9" s="271"/>
      <c r="T9" s="271"/>
      <c r="U9" s="271"/>
      <c r="V9" s="272"/>
      <c r="W9" s="268"/>
      <c r="X9" s="271" t="str">
        <f>三菜!E37</f>
        <v>綠豆 　　　　　　4Kg</v>
      </c>
      <c r="Y9" s="271"/>
      <c r="Z9" s="271"/>
      <c r="AA9" s="271"/>
      <c r="AB9" s="271"/>
      <c r="AC9" s="272"/>
      <c r="AD9" s="268"/>
      <c r="AE9" s="271" t="str">
        <f>三菜!E42</f>
        <v>薑片 　　　　　0.2Kg</v>
      </c>
      <c r="AF9" s="271"/>
      <c r="AG9" s="271"/>
      <c r="AH9" s="271"/>
      <c r="AI9" s="271"/>
      <c r="AJ9" s="27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4"/>
      <c r="B10" s="268"/>
      <c r="C10" s="271" t="str">
        <f>三菜!E7</f>
        <v>紅蘿蔔片 　　　　2Kg</v>
      </c>
      <c r="D10" s="271"/>
      <c r="E10" s="271"/>
      <c r="F10" s="271"/>
      <c r="G10" s="271"/>
      <c r="H10" s="281"/>
      <c r="I10" s="268"/>
      <c r="J10" s="271" t="str">
        <f>三菜!E16</f>
        <v>素皮絲中丁*濕 　2.5Kg</v>
      </c>
      <c r="K10" s="271"/>
      <c r="L10" s="271"/>
      <c r="M10" s="271"/>
      <c r="N10" s="271"/>
      <c r="O10" s="272"/>
      <c r="P10" s="268"/>
      <c r="Q10" s="271" t="str">
        <f>三菜!E25</f>
        <v>蛋(10粒/盒/約0.6k) 5盒</v>
      </c>
      <c r="R10" s="271"/>
      <c r="S10" s="271"/>
      <c r="T10" s="271"/>
      <c r="U10" s="271"/>
      <c r="V10" s="272"/>
      <c r="W10" s="268"/>
      <c r="X10" s="271" t="str">
        <f>三菜!E33</f>
        <v>薑絲 　　　　　0.2Kg</v>
      </c>
      <c r="Y10" s="271"/>
      <c r="Z10" s="271"/>
      <c r="AA10" s="271"/>
      <c r="AB10" s="271"/>
      <c r="AC10" s="272"/>
      <c r="AD10" s="268"/>
      <c r="AE10" s="271">
        <f>三菜!E43</f>
        <v>0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4"/>
      <c r="B11" s="268"/>
      <c r="C11" s="278" t="str">
        <f>三菜!E8</f>
        <v>蒜末 　　　　　0.2Kg</v>
      </c>
      <c r="D11" s="278"/>
      <c r="E11" s="278"/>
      <c r="F11" s="278"/>
      <c r="G11" s="278"/>
      <c r="H11" s="280"/>
      <c r="I11" s="268"/>
      <c r="J11" s="271">
        <f>三菜!E17</f>
        <v>0</v>
      </c>
      <c r="K11" s="271"/>
      <c r="L11" s="271"/>
      <c r="M11" s="271"/>
      <c r="N11" s="271"/>
      <c r="O11" s="272"/>
      <c r="P11" s="268"/>
      <c r="Q11" s="271" t="str">
        <f>三菜!E26</f>
        <v>鮮筍粗絲 　　　　4Kg</v>
      </c>
      <c r="R11" s="271"/>
      <c r="S11" s="271"/>
      <c r="T11" s="271"/>
      <c r="U11" s="271"/>
      <c r="V11" s="272"/>
      <c r="W11" s="268"/>
      <c r="X11" s="271">
        <f>三菜!E35</f>
        <v>0</v>
      </c>
      <c r="Y11" s="271"/>
      <c r="Z11" s="271"/>
      <c r="AA11" s="271"/>
      <c r="AB11" s="271"/>
      <c r="AC11" s="272"/>
      <c r="AD11" s="268"/>
      <c r="AE11" s="271">
        <f>三菜!E44</f>
        <v>0</v>
      </c>
      <c r="AF11" s="271"/>
      <c r="AG11" s="271"/>
      <c r="AH11" s="271"/>
      <c r="AI11" s="271"/>
      <c r="AJ11" s="27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4"/>
      <c r="B12" s="268"/>
      <c r="C12" s="271">
        <f>三菜!E9</f>
        <v>0</v>
      </c>
      <c r="D12" s="271"/>
      <c r="E12" s="271"/>
      <c r="F12" s="271"/>
      <c r="G12" s="271"/>
      <c r="H12" s="281"/>
      <c r="I12" s="268"/>
      <c r="J12" s="271">
        <f>三菜!E18</f>
        <v>0</v>
      </c>
      <c r="K12" s="271"/>
      <c r="L12" s="271"/>
      <c r="M12" s="271"/>
      <c r="N12" s="271"/>
      <c r="O12" s="272"/>
      <c r="P12" s="268"/>
      <c r="Q12" s="271" t="str">
        <f>三菜!E27</f>
        <v>紅蘿蔔絲 　　　　2Kg</v>
      </c>
      <c r="R12" s="271"/>
      <c r="S12" s="271"/>
      <c r="T12" s="271"/>
      <c r="U12" s="271"/>
      <c r="V12" s="272"/>
      <c r="W12" s="268"/>
      <c r="X12" s="271" t="str">
        <f>三菜!E36</f>
        <v>提早送</v>
      </c>
      <c r="Y12" s="271"/>
      <c r="Z12" s="271"/>
      <c r="AA12" s="271"/>
      <c r="AB12" s="271"/>
      <c r="AC12" s="272"/>
      <c r="AD12" s="268"/>
      <c r="AE12" s="271">
        <f>三菜!E45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4"/>
      <c r="B13" s="268"/>
      <c r="C13" s="271">
        <f>三菜!E10</f>
        <v>0</v>
      </c>
      <c r="D13" s="271"/>
      <c r="E13" s="271"/>
      <c r="F13" s="271"/>
      <c r="G13" s="271"/>
      <c r="H13" s="281"/>
      <c r="I13" s="268"/>
      <c r="J13" s="271">
        <f>三菜!E19</f>
        <v>0</v>
      </c>
      <c r="K13" s="271"/>
      <c r="L13" s="271"/>
      <c r="M13" s="271"/>
      <c r="N13" s="271"/>
      <c r="O13" s="272"/>
      <c r="P13" s="268"/>
      <c r="Q13" s="271" t="str">
        <f>三菜!E28</f>
        <v>木耳絲 　　　　0.8Kg</v>
      </c>
      <c r="R13" s="271"/>
      <c r="S13" s="271"/>
      <c r="T13" s="271"/>
      <c r="U13" s="271"/>
      <c r="V13" s="272"/>
      <c r="W13" s="268"/>
      <c r="X13" s="271" t="e">
        <f>三菜!#REF!</f>
        <v>#REF!</v>
      </c>
      <c r="Y13" s="271"/>
      <c r="Z13" s="271"/>
      <c r="AA13" s="271"/>
      <c r="AB13" s="271"/>
      <c r="AC13" s="272"/>
      <c r="AD13" s="268"/>
      <c r="AE13" s="271">
        <f>三菜!E46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94"/>
      <c r="B14" s="268"/>
      <c r="C14" s="278">
        <f>三菜!E11</f>
        <v>0</v>
      </c>
      <c r="D14" s="278"/>
      <c r="E14" s="278"/>
      <c r="F14" s="278"/>
      <c r="G14" s="278"/>
      <c r="H14" s="280"/>
      <c r="I14" s="268"/>
      <c r="J14" s="271">
        <f>三菜!E20</f>
        <v>0</v>
      </c>
      <c r="K14" s="271"/>
      <c r="L14" s="271"/>
      <c r="M14" s="271"/>
      <c r="N14" s="271"/>
      <c r="O14" s="272"/>
      <c r="P14" s="268"/>
      <c r="Q14" s="271" t="str">
        <f>三菜!E29</f>
        <v>乾香菇絲 　　　0.1Kg</v>
      </c>
      <c r="R14" s="271"/>
      <c r="S14" s="271"/>
      <c r="T14" s="271"/>
      <c r="U14" s="271"/>
      <c r="V14" s="272"/>
      <c r="W14" s="268"/>
      <c r="X14" s="271">
        <f>三菜!E38</f>
        <v>0</v>
      </c>
      <c r="Y14" s="271"/>
      <c r="Z14" s="271"/>
      <c r="AA14" s="271"/>
      <c r="AB14" s="271"/>
      <c r="AC14" s="272"/>
      <c r="AD14" s="268"/>
      <c r="AE14" s="271">
        <f>三菜!E47</f>
        <v>0</v>
      </c>
      <c r="AF14" s="271"/>
      <c r="AG14" s="271"/>
      <c r="AH14" s="271"/>
      <c r="AI14" s="271"/>
      <c r="AJ14" s="27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98"/>
      <c r="B15" s="270"/>
      <c r="C15" s="271">
        <f>三菜!E12</f>
        <v>0</v>
      </c>
      <c r="D15" s="271"/>
      <c r="E15" s="271"/>
      <c r="F15" s="271"/>
      <c r="G15" s="271"/>
      <c r="H15" s="281"/>
      <c r="I15" s="269"/>
      <c r="J15" s="304">
        <f>三菜!E21</f>
        <v>0</v>
      </c>
      <c r="K15" s="304"/>
      <c r="L15" s="304"/>
      <c r="M15" s="304"/>
      <c r="N15" s="304"/>
      <c r="O15" s="305"/>
      <c r="P15" s="269"/>
      <c r="Q15" s="271">
        <f>三菜!E30</f>
        <v>0</v>
      </c>
      <c r="R15" s="271"/>
      <c r="S15" s="271"/>
      <c r="T15" s="271"/>
      <c r="U15" s="271"/>
      <c r="V15" s="272"/>
      <c r="W15" s="269"/>
      <c r="X15" s="271">
        <f>三菜!E39</f>
        <v>0</v>
      </c>
      <c r="Y15" s="271"/>
      <c r="Z15" s="271"/>
      <c r="AA15" s="271"/>
      <c r="AB15" s="271"/>
      <c r="AC15" s="272"/>
      <c r="AD15" s="269"/>
      <c r="AE15" s="271">
        <f>三菜!E48</f>
        <v>0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3" t="s">
        <v>28</v>
      </c>
      <c r="B16" s="267" t="str">
        <f>TRIM(三菜!F4)</f>
        <v>香滷貢丸</v>
      </c>
      <c r="C16" s="275" t="str">
        <f>三菜!F5</f>
        <v>貢丸(中27) 　　266個</v>
      </c>
      <c r="D16" s="275"/>
      <c r="E16" s="275"/>
      <c r="F16" s="275"/>
      <c r="G16" s="275"/>
      <c r="H16" s="276"/>
      <c r="I16" s="286" t="str">
        <f>TRIM(三菜!F13)</f>
        <v>干片培根鮮蔬</v>
      </c>
      <c r="J16" s="278" t="str">
        <f>三菜!F14</f>
        <v>豆芽菜 　　　　　12Kg</v>
      </c>
      <c r="K16" s="278"/>
      <c r="L16" s="278"/>
      <c r="M16" s="278"/>
      <c r="N16" s="278"/>
      <c r="O16" s="280"/>
      <c r="P16" s="267" t="str">
        <f>TRIM(三菜!F22)</f>
        <v>油膏水餃(4粒/份)</v>
      </c>
      <c r="Q16" s="275" t="str">
        <f>三菜!F23</f>
        <v>熟水餃(奇巧) 　1064粒</v>
      </c>
      <c r="R16" s="275"/>
      <c r="S16" s="275"/>
      <c r="T16" s="275"/>
      <c r="U16" s="275"/>
      <c r="V16" s="276"/>
      <c r="W16" s="267" t="str">
        <f>TRIM(三菜!F31)</f>
        <v>偽蟹黃豆腐</v>
      </c>
      <c r="X16" s="275" t="str">
        <f>三菜!F32</f>
        <v>蛋黃(粒) 　　　　18個</v>
      </c>
      <c r="Y16" s="275"/>
      <c r="Z16" s="275"/>
      <c r="AA16" s="275"/>
      <c r="AB16" s="275"/>
      <c r="AC16" s="276"/>
      <c r="AD16" s="267" t="str">
        <f>TRIM(三菜!F40)</f>
        <v>繽紛滑蛋</v>
      </c>
      <c r="AE16" s="275" t="str">
        <f>三菜!F41</f>
        <v>蛋(10粒/盒/約0.6k) 13盒</v>
      </c>
      <c r="AF16" s="275"/>
      <c r="AG16" s="275"/>
      <c r="AH16" s="275"/>
      <c r="AI16" s="275"/>
      <c r="AJ16" s="27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4"/>
      <c r="B17" s="268"/>
      <c r="C17" s="281">
        <f>三菜!F6</f>
        <v>0</v>
      </c>
      <c r="D17" s="284"/>
      <c r="E17" s="284"/>
      <c r="F17" s="284"/>
      <c r="G17" s="284"/>
      <c r="H17" s="285"/>
      <c r="I17" s="287"/>
      <c r="J17" s="271" t="str">
        <f>三菜!F15</f>
        <v>豆干片 　　　　　3Kg</v>
      </c>
      <c r="K17" s="271"/>
      <c r="L17" s="271"/>
      <c r="M17" s="271"/>
      <c r="N17" s="271"/>
      <c r="O17" s="281"/>
      <c r="P17" s="268"/>
      <c r="Q17" s="271" t="str">
        <f>三菜!F24</f>
        <v>醬油膏(6K) 　　　0桶</v>
      </c>
      <c r="R17" s="271"/>
      <c r="S17" s="271"/>
      <c r="T17" s="271"/>
      <c r="U17" s="271"/>
      <c r="V17" s="272"/>
      <c r="W17" s="268"/>
      <c r="X17" s="271" t="str">
        <f>三菜!F33</f>
        <v>南瓜小丁 　　　　4Kg</v>
      </c>
      <c r="Y17" s="271"/>
      <c r="Z17" s="271"/>
      <c r="AA17" s="271"/>
      <c r="AB17" s="271"/>
      <c r="AC17" s="272"/>
      <c r="AD17" s="268"/>
      <c r="AE17" s="271" t="str">
        <f>三菜!F42</f>
        <v>三色豆 　　　　　7Kg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4"/>
      <c r="B18" s="268"/>
      <c r="C18" s="281">
        <f>三菜!F7</f>
        <v>0</v>
      </c>
      <c r="D18" s="284"/>
      <c r="E18" s="284"/>
      <c r="F18" s="284"/>
      <c r="G18" s="284"/>
      <c r="H18" s="285"/>
      <c r="I18" s="287"/>
      <c r="J18" s="271" t="str">
        <f>三菜!F16</f>
        <v>碎培根 　　　　　3Kg</v>
      </c>
      <c r="K18" s="271"/>
      <c r="L18" s="271"/>
      <c r="M18" s="271"/>
      <c r="N18" s="271"/>
      <c r="O18" s="281"/>
      <c r="P18" s="268"/>
      <c r="Q18" s="271">
        <f>三菜!F25</f>
        <v>0</v>
      </c>
      <c r="R18" s="271"/>
      <c r="S18" s="271"/>
      <c r="T18" s="271"/>
      <c r="U18" s="271"/>
      <c r="V18" s="272"/>
      <c r="W18" s="268"/>
      <c r="X18" s="271" t="str">
        <f>三菜!F34</f>
        <v>豆腐中丁*7K 　　　2板</v>
      </c>
      <c r="Y18" s="271"/>
      <c r="Z18" s="271"/>
      <c r="AA18" s="271"/>
      <c r="AB18" s="271"/>
      <c r="AC18" s="272"/>
      <c r="AD18" s="268"/>
      <c r="AE18" s="271">
        <f>三菜!F43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4"/>
      <c r="B19" s="268"/>
      <c r="C19" s="281">
        <f>三菜!F8</f>
        <v>0</v>
      </c>
      <c r="D19" s="284"/>
      <c r="E19" s="284"/>
      <c r="F19" s="284"/>
      <c r="G19" s="284"/>
      <c r="H19" s="285"/>
      <c r="I19" s="287"/>
      <c r="J19" s="271" t="str">
        <f>三菜!F17</f>
        <v>紅蘿蔔絲 　　　　2Kg</v>
      </c>
      <c r="K19" s="271"/>
      <c r="L19" s="271"/>
      <c r="M19" s="271"/>
      <c r="N19" s="271"/>
      <c r="O19" s="281"/>
      <c r="P19" s="268"/>
      <c r="Q19" s="271">
        <f>三菜!F26</f>
        <v>0</v>
      </c>
      <c r="R19" s="271"/>
      <c r="S19" s="271"/>
      <c r="T19" s="271"/>
      <c r="U19" s="271"/>
      <c r="V19" s="272"/>
      <c r="W19" s="268"/>
      <c r="X19" s="271" t="str">
        <f>三菜!F35</f>
        <v>三色豆 　　　　　1Kg</v>
      </c>
      <c r="Y19" s="271"/>
      <c r="Z19" s="271"/>
      <c r="AA19" s="271"/>
      <c r="AB19" s="271"/>
      <c r="AC19" s="272"/>
      <c r="AD19" s="268"/>
      <c r="AE19" s="271">
        <f>三菜!F44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4"/>
      <c r="B20" s="268"/>
      <c r="C20" s="281">
        <f>三菜!F9</f>
        <v>0</v>
      </c>
      <c r="D20" s="284"/>
      <c r="E20" s="284"/>
      <c r="F20" s="284"/>
      <c r="G20" s="284"/>
      <c r="H20" s="285"/>
      <c r="I20" s="287"/>
      <c r="J20" s="271" t="str">
        <f>三菜!F18</f>
        <v>蒜末 　　　　　0.2Kg</v>
      </c>
      <c r="K20" s="271"/>
      <c r="L20" s="271"/>
      <c r="M20" s="271"/>
      <c r="N20" s="271"/>
      <c r="O20" s="281"/>
      <c r="P20" s="268"/>
      <c r="Q20" s="271">
        <f>三菜!F27</f>
        <v>0</v>
      </c>
      <c r="R20" s="271"/>
      <c r="S20" s="271"/>
      <c r="T20" s="271"/>
      <c r="U20" s="271"/>
      <c r="V20" s="272"/>
      <c r="W20" s="268"/>
      <c r="X20" s="271">
        <f>三菜!F36</f>
        <v>0</v>
      </c>
      <c r="Y20" s="271"/>
      <c r="Z20" s="271"/>
      <c r="AA20" s="271"/>
      <c r="AB20" s="271"/>
      <c r="AC20" s="272"/>
      <c r="AD20" s="268"/>
      <c r="AE20" s="271">
        <f>三菜!F45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4"/>
      <c r="B21" s="268"/>
      <c r="C21" s="281">
        <f>三菜!F10</f>
        <v>0</v>
      </c>
      <c r="D21" s="284"/>
      <c r="E21" s="284"/>
      <c r="F21" s="284"/>
      <c r="G21" s="284"/>
      <c r="H21" s="285"/>
      <c r="I21" s="287"/>
      <c r="J21" s="271">
        <f>三菜!F19</f>
        <v>0</v>
      </c>
      <c r="K21" s="271"/>
      <c r="L21" s="271"/>
      <c r="M21" s="271"/>
      <c r="N21" s="271"/>
      <c r="O21" s="281"/>
      <c r="P21" s="268"/>
      <c r="Q21" s="271">
        <f>三菜!F28</f>
        <v>0</v>
      </c>
      <c r="R21" s="271"/>
      <c r="S21" s="271"/>
      <c r="T21" s="271"/>
      <c r="U21" s="271"/>
      <c r="V21" s="272"/>
      <c r="W21" s="268"/>
      <c r="X21" s="271">
        <f>三菜!F37</f>
        <v>0</v>
      </c>
      <c r="Y21" s="271"/>
      <c r="Z21" s="271"/>
      <c r="AA21" s="271"/>
      <c r="AB21" s="271"/>
      <c r="AC21" s="272"/>
      <c r="AD21" s="268"/>
      <c r="AE21" s="271">
        <f>三菜!F46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94"/>
      <c r="B22" s="268"/>
      <c r="C22" s="281">
        <f>三菜!F11</f>
        <v>0</v>
      </c>
      <c r="D22" s="284"/>
      <c r="E22" s="284"/>
      <c r="F22" s="284"/>
      <c r="G22" s="284"/>
      <c r="H22" s="285"/>
      <c r="I22" s="287"/>
      <c r="J22" s="271">
        <f>三菜!F20</f>
        <v>0</v>
      </c>
      <c r="K22" s="271"/>
      <c r="L22" s="271"/>
      <c r="M22" s="271"/>
      <c r="N22" s="271"/>
      <c r="O22" s="281"/>
      <c r="P22" s="268"/>
      <c r="Q22" s="271">
        <f>三菜!F29</f>
        <v>0</v>
      </c>
      <c r="R22" s="271"/>
      <c r="S22" s="271"/>
      <c r="T22" s="271"/>
      <c r="U22" s="271"/>
      <c r="V22" s="272"/>
      <c r="W22" s="268"/>
      <c r="X22" s="271">
        <f>三菜!F38</f>
        <v>0</v>
      </c>
      <c r="Y22" s="271"/>
      <c r="Z22" s="271"/>
      <c r="AA22" s="271"/>
      <c r="AB22" s="271"/>
      <c r="AC22" s="272"/>
      <c r="AD22" s="268"/>
      <c r="AE22" s="271">
        <f>三菜!F47</f>
        <v>0</v>
      </c>
      <c r="AF22" s="271"/>
      <c r="AG22" s="271"/>
      <c r="AH22" s="271"/>
      <c r="AI22" s="271"/>
      <c r="AJ22" s="27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98"/>
      <c r="B23" s="269"/>
      <c r="C23" s="299">
        <f>三菜!F12</f>
        <v>0</v>
      </c>
      <c r="D23" s="300"/>
      <c r="E23" s="300"/>
      <c r="F23" s="300"/>
      <c r="G23" s="300"/>
      <c r="H23" s="301"/>
      <c r="I23" s="288"/>
      <c r="J23" s="271">
        <f>三菜!F21</f>
        <v>0</v>
      </c>
      <c r="K23" s="271"/>
      <c r="L23" s="271"/>
      <c r="M23" s="271"/>
      <c r="N23" s="271"/>
      <c r="O23" s="281"/>
      <c r="P23" s="269"/>
      <c r="Q23" s="271">
        <f>三菜!F30</f>
        <v>0</v>
      </c>
      <c r="R23" s="271"/>
      <c r="S23" s="271"/>
      <c r="T23" s="271"/>
      <c r="U23" s="271"/>
      <c r="V23" s="272"/>
      <c r="W23" s="269"/>
      <c r="X23" s="271">
        <f>三菜!F39</f>
        <v>0</v>
      </c>
      <c r="Y23" s="271"/>
      <c r="Z23" s="271"/>
      <c r="AA23" s="271"/>
      <c r="AB23" s="271"/>
      <c r="AC23" s="272"/>
      <c r="AD23" s="269"/>
      <c r="AE23" s="271">
        <f>三菜!F48</f>
        <v>0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3" t="s">
        <v>29</v>
      </c>
      <c r="B24" s="267" t="str">
        <f>TRIM(三菜!G4)</f>
        <v>炒小白菜</v>
      </c>
      <c r="C24" s="275" t="str">
        <f>三菜!G5</f>
        <v>小白菜(切) 　　　20Kg</v>
      </c>
      <c r="D24" s="275"/>
      <c r="E24" s="275"/>
      <c r="F24" s="275"/>
      <c r="G24" s="275"/>
      <c r="H24" s="290"/>
      <c r="I24" s="267" t="str">
        <f>TRIM(三菜!G13)</f>
        <v>炒油菜</v>
      </c>
      <c r="J24" s="275" t="str">
        <f>三菜!G14</f>
        <v>油菜(切) 　　　　20Kg</v>
      </c>
      <c r="K24" s="275"/>
      <c r="L24" s="275"/>
      <c r="M24" s="275"/>
      <c r="N24" s="275"/>
      <c r="O24" s="276"/>
      <c r="P24" s="267" t="str">
        <f>TRIM(三菜!G22)</f>
        <v/>
      </c>
      <c r="Q24" s="308">
        <f>三菜!G23</f>
        <v>0</v>
      </c>
      <c r="R24" s="308"/>
      <c r="S24" s="308"/>
      <c r="T24" s="308"/>
      <c r="U24" s="308"/>
      <c r="V24" s="309"/>
      <c r="W24" s="267" t="str">
        <f>TRIM(三菜!G31)</f>
        <v>鐵板銀芽</v>
      </c>
      <c r="X24" s="275" t="str">
        <f>三菜!G32</f>
        <v>豆芽菜 　　　　　13Kg</v>
      </c>
      <c r="Y24" s="275"/>
      <c r="Z24" s="275"/>
      <c r="AA24" s="275"/>
      <c r="AB24" s="275"/>
      <c r="AC24" s="276"/>
      <c r="AD24" s="267" t="str">
        <f>TRIM(三菜!G40)</f>
        <v>炒青江菜</v>
      </c>
      <c r="AE24" s="275" t="str">
        <f>三菜!G41</f>
        <v>青江菜(切) 　　　14Kg</v>
      </c>
      <c r="AF24" s="275"/>
      <c r="AG24" s="275"/>
      <c r="AH24" s="275"/>
      <c r="AI24" s="275"/>
      <c r="AJ24" s="27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4"/>
      <c r="B25" s="268"/>
      <c r="C25" s="271" t="str">
        <f>三菜!G6</f>
        <v>薑絲 　　　　　0.2Kg</v>
      </c>
      <c r="D25" s="271"/>
      <c r="E25" s="271"/>
      <c r="F25" s="271"/>
      <c r="G25" s="271"/>
      <c r="H25" s="281"/>
      <c r="I25" s="268"/>
      <c r="J25" s="271" t="str">
        <f>三菜!G15</f>
        <v>蒜末 　　　　　0.2Kg</v>
      </c>
      <c r="K25" s="271"/>
      <c r="L25" s="271"/>
      <c r="M25" s="271"/>
      <c r="N25" s="271"/>
      <c r="O25" s="272"/>
      <c r="P25" s="268"/>
      <c r="Q25" s="282">
        <f>三菜!G24</f>
        <v>0</v>
      </c>
      <c r="R25" s="282"/>
      <c r="S25" s="282"/>
      <c r="T25" s="282"/>
      <c r="U25" s="282"/>
      <c r="V25" s="283"/>
      <c r="W25" s="268"/>
      <c r="X25" s="271" t="str">
        <f>三菜!G33</f>
        <v>紅蘿蔔絲 　　　　1Kg</v>
      </c>
      <c r="Y25" s="271"/>
      <c r="Z25" s="271"/>
      <c r="AA25" s="271"/>
      <c r="AB25" s="271"/>
      <c r="AC25" s="272"/>
      <c r="AD25" s="268"/>
      <c r="AE25" s="271" t="str">
        <f>三菜!G42</f>
        <v>薑絲 　　　　　0.2Kg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4"/>
      <c r="B26" s="268"/>
      <c r="C26" s="271">
        <f>三菜!G7</f>
        <v>0</v>
      </c>
      <c r="D26" s="271"/>
      <c r="E26" s="271"/>
      <c r="F26" s="271"/>
      <c r="G26" s="271"/>
      <c r="H26" s="281"/>
      <c r="I26" s="268"/>
      <c r="J26" s="271">
        <f>三菜!G16</f>
        <v>0</v>
      </c>
      <c r="K26" s="271"/>
      <c r="L26" s="271"/>
      <c r="M26" s="271"/>
      <c r="N26" s="271"/>
      <c r="O26" s="272"/>
      <c r="P26" s="268"/>
      <c r="Q26" s="282">
        <f>三菜!G25</f>
        <v>0</v>
      </c>
      <c r="R26" s="282"/>
      <c r="S26" s="282"/>
      <c r="T26" s="282"/>
      <c r="U26" s="282"/>
      <c r="V26" s="283"/>
      <c r="W26" s="268"/>
      <c r="X26" s="271" t="str">
        <f>三菜!G34</f>
        <v>蒜末 　　　　　0.1Kg</v>
      </c>
      <c r="Y26" s="271"/>
      <c r="Z26" s="271"/>
      <c r="AA26" s="271"/>
      <c r="AB26" s="271"/>
      <c r="AC26" s="272"/>
      <c r="AD26" s="268"/>
      <c r="AE26" s="271">
        <f>三菜!G43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4"/>
      <c r="B27" s="268"/>
      <c r="C27" s="271">
        <f>三菜!G8</f>
        <v>0</v>
      </c>
      <c r="D27" s="271"/>
      <c r="E27" s="271"/>
      <c r="F27" s="271"/>
      <c r="G27" s="271"/>
      <c r="H27" s="281"/>
      <c r="I27" s="268"/>
      <c r="J27" s="271">
        <f>三菜!G17</f>
        <v>0</v>
      </c>
      <c r="K27" s="271"/>
      <c r="L27" s="271"/>
      <c r="M27" s="271"/>
      <c r="N27" s="271"/>
      <c r="O27" s="272"/>
      <c r="P27" s="268"/>
      <c r="Q27" s="282">
        <f>三菜!G26</f>
        <v>0</v>
      </c>
      <c r="R27" s="282"/>
      <c r="S27" s="282"/>
      <c r="T27" s="282"/>
      <c r="U27" s="282"/>
      <c r="V27" s="283"/>
      <c r="W27" s="268"/>
      <c r="X27" s="271">
        <f>三菜!G35</f>
        <v>0</v>
      </c>
      <c r="Y27" s="271"/>
      <c r="Z27" s="271"/>
      <c r="AA27" s="271"/>
      <c r="AB27" s="271"/>
      <c r="AC27" s="272"/>
      <c r="AD27" s="268"/>
      <c r="AE27" s="271">
        <f>三菜!G44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94"/>
      <c r="B28" s="268"/>
      <c r="C28" s="271">
        <f>三菜!G9</f>
        <v>0</v>
      </c>
      <c r="D28" s="271"/>
      <c r="E28" s="271"/>
      <c r="F28" s="271"/>
      <c r="G28" s="271"/>
      <c r="H28" s="281"/>
      <c r="I28" s="268"/>
      <c r="J28" s="271">
        <f>三菜!G18</f>
        <v>0</v>
      </c>
      <c r="K28" s="271"/>
      <c r="L28" s="271"/>
      <c r="M28" s="271"/>
      <c r="N28" s="271"/>
      <c r="O28" s="272"/>
      <c r="P28" s="268"/>
      <c r="Q28" s="282">
        <f>三菜!G27</f>
        <v>0</v>
      </c>
      <c r="R28" s="282"/>
      <c r="S28" s="282"/>
      <c r="T28" s="282"/>
      <c r="U28" s="282"/>
      <c r="V28" s="283"/>
      <c r="W28" s="268"/>
      <c r="X28" s="271">
        <f>三菜!G36</f>
        <v>0</v>
      </c>
      <c r="Y28" s="271"/>
      <c r="Z28" s="271"/>
      <c r="AA28" s="271"/>
      <c r="AB28" s="271"/>
      <c r="AC28" s="272"/>
      <c r="AD28" s="268"/>
      <c r="AE28" s="271">
        <f>三菜!G45</f>
        <v>0</v>
      </c>
      <c r="AF28" s="271"/>
      <c r="AG28" s="271"/>
      <c r="AH28" s="271"/>
      <c r="AI28" s="271"/>
      <c r="AJ28" s="27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4"/>
      <c r="B29" s="268"/>
      <c r="C29" s="271" t="str">
        <f>三菜!G10</f>
        <v>六嘉中</v>
      </c>
      <c r="D29" s="271"/>
      <c r="E29" s="271"/>
      <c r="F29" s="271"/>
      <c r="G29" s="271"/>
      <c r="H29" s="281"/>
      <c r="I29" s="268"/>
      <c r="J29" s="271" t="str">
        <f>三菜!G19</f>
        <v>六嘉中</v>
      </c>
      <c r="K29" s="271"/>
      <c r="L29" s="271"/>
      <c r="M29" s="271"/>
      <c r="N29" s="271"/>
      <c r="O29" s="272"/>
      <c r="P29" s="268"/>
      <c r="Q29" s="282" t="str">
        <f>三菜!G28</f>
        <v>六嘉中</v>
      </c>
      <c r="R29" s="282"/>
      <c r="S29" s="282"/>
      <c r="T29" s="282"/>
      <c r="U29" s="282"/>
      <c r="V29" s="283"/>
      <c r="W29" s="268"/>
      <c r="X29" s="271" t="str">
        <f>三菜!G37</f>
        <v>六嘉中</v>
      </c>
      <c r="Y29" s="271"/>
      <c r="Z29" s="271"/>
      <c r="AA29" s="271"/>
      <c r="AB29" s="271"/>
      <c r="AC29" s="272"/>
      <c r="AD29" s="268"/>
      <c r="AE29" s="271" t="str">
        <f>三菜!G46</f>
        <v>六嘉中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94"/>
      <c r="B30" s="268"/>
      <c r="C30" s="271">
        <f>三菜!G11</f>
        <v>0</v>
      </c>
      <c r="D30" s="271"/>
      <c r="E30" s="271"/>
      <c r="F30" s="271"/>
      <c r="G30" s="271"/>
      <c r="H30" s="281"/>
      <c r="I30" s="268"/>
      <c r="J30" s="271">
        <f>三菜!G20</f>
        <v>0</v>
      </c>
      <c r="K30" s="271"/>
      <c r="L30" s="271"/>
      <c r="M30" s="271"/>
      <c r="N30" s="271"/>
      <c r="O30" s="272"/>
      <c r="P30" s="268"/>
      <c r="Q30" s="282">
        <f>三菜!G29</f>
        <v>0</v>
      </c>
      <c r="R30" s="282"/>
      <c r="S30" s="282"/>
      <c r="T30" s="282"/>
      <c r="U30" s="282"/>
      <c r="V30" s="283"/>
      <c r="W30" s="268"/>
      <c r="X30" s="271">
        <f>三菜!G38</f>
        <v>0</v>
      </c>
      <c r="Y30" s="271"/>
      <c r="Z30" s="271"/>
      <c r="AA30" s="271"/>
      <c r="AB30" s="271"/>
      <c r="AC30" s="272"/>
      <c r="AD30" s="268"/>
      <c r="AE30" s="271">
        <f>三菜!G47</f>
        <v>0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98"/>
      <c r="B31" s="270"/>
      <c r="C31" s="271">
        <f>三菜!G12</f>
        <v>0</v>
      </c>
      <c r="D31" s="271"/>
      <c r="E31" s="271"/>
      <c r="F31" s="271"/>
      <c r="G31" s="271"/>
      <c r="H31" s="281"/>
      <c r="I31" s="269"/>
      <c r="J31" s="271">
        <f>三菜!G21</f>
        <v>0</v>
      </c>
      <c r="K31" s="271"/>
      <c r="L31" s="271"/>
      <c r="M31" s="271"/>
      <c r="N31" s="271"/>
      <c r="O31" s="272"/>
      <c r="P31" s="269"/>
      <c r="Q31" s="282">
        <f>三菜!G30</f>
        <v>0</v>
      </c>
      <c r="R31" s="282"/>
      <c r="S31" s="282"/>
      <c r="T31" s="282"/>
      <c r="U31" s="282"/>
      <c r="V31" s="283"/>
      <c r="W31" s="269"/>
      <c r="X31" s="271">
        <f>三菜!G39</f>
        <v>0</v>
      </c>
      <c r="Y31" s="271"/>
      <c r="Z31" s="271"/>
      <c r="AA31" s="271"/>
      <c r="AB31" s="271"/>
      <c r="AC31" s="272"/>
      <c r="AD31" s="269"/>
      <c r="AE31" s="271">
        <f>三菜!G48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93" t="s">
        <v>30</v>
      </c>
      <c r="B32" s="267" t="str">
        <f>TRIM(三菜!H4)</f>
        <v>筍子湯</v>
      </c>
      <c r="C32" s="275" t="str">
        <f>三菜!H5</f>
        <v>鮮筍絲 　　　　8.5Kg</v>
      </c>
      <c r="D32" s="275"/>
      <c r="E32" s="275"/>
      <c r="F32" s="275"/>
      <c r="G32" s="275"/>
      <c r="H32" s="290"/>
      <c r="I32" s="267" t="str">
        <f>TRIM(三菜!H13)</f>
        <v>南瓜湯</v>
      </c>
      <c r="J32" s="275" t="str">
        <f>三菜!H14</f>
        <v>南瓜片 　　　　　10Kg</v>
      </c>
      <c r="K32" s="275"/>
      <c r="L32" s="275"/>
      <c r="M32" s="275"/>
      <c r="N32" s="275"/>
      <c r="O32" s="276"/>
      <c r="P32" s="267" t="str">
        <f>TRIM(三菜!H22)</f>
        <v/>
      </c>
      <c r="Q32" s="275">
        <f>三菜!H23</f>
        <v>0</v>
      </c>
      <c r="R32" s="275"/>
      <c r="S32" s="275"/>
      <c r="T32" s="275"/>
      <c r="U32" s="275"/>
      <c r="V32" s="276"/>
      <c r="W32" s="267" t="str">
        <f>TRIM(三菜!H31)</f>
        <v>紫菜蛋花湯</v>
      </c>
      <c r="X32" s="275" t="str">
        <f>三菜!H32</f>
        <v>蛋(10粒/盒/約0.6k) 3盒</v>
      </c>
      <c r="Y32" s="275"/>
      <c r="Z32" s="275"/>
      <c r="AA32" s="275"/>
      <c r="AB32" s="275"/>
      <c r="AC32" s="276"/>
      <c r="AD32" s="267" t="str">
        <f>TRIM(三菜!H40)</f>
        <v>綠豆湯(提早送)</v>
      </c>
      <c r="AE32" s="275" t="str">
        <f>三菜!H41</f>
        <v>綠豆 　　　　　　</v>
      </c>
      <c r="AF32" s="275"/>
      <c r="AG32" s="275"/>
      <c r="AH32" s="275"/>
      <c r="AI32" s="275"/>
      <c r="AJ32" s="27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94"/>
      <c r="B33" s="268"/>
      <c r="C33" s="271" t="str">
        <f>三菜!H6</f>
        <v>豬大骨*溫 　　　　2Kg</v>
      </c>
      <c r="D33" s="271"/>
      <c r="E33" s="271"/>
      <c r="F33" s="271"/>
      <c r="G33" s="271"/>
      <c r="H33" s="281"/>
      <c r="I33" s="268"/>
      <c r="J33" s="306" t="str">
        <f>三菜!H15</f>
        <v>豬大骨*溫 　　　　2Kg</v>
      </c>
      <c r="K33" s="306"/>
      <c r="L33" s="306"/>
      <c r="M33" s="306"/>
      <c r="N33" s="306"/>
      <c r="O33" s="307"/>
      <c r="P33" s="268"/>
      <c r="Q33" s="306">
        <f>三菜!H24</f>
        <v>0</v>
      </c>
      <c r="R33" s="306"/>
      <c r="S33" s="306"/>
      <c r="T33" s="306"/>
      <c r="U33" s="306"/>
      <c r="V33" s="307"/>
      <c r="W33" s="268"/>
      <c r="X33" s="271" t="str">
        <f>三菜!H33</f>
        <v>紫菜片 　　　　0.2Kg</v>
      </c>
      <c r="Y33" s="271"/>
      <c r="Z33" s="271"/>
      <c r="AA33" s="271"/>
      <c r="AB33" s="271"/>
      <c r="AC33" s="272"/>
      <c r="AD33" s="268"/>
      <c r="AE33" s="271">
        <f>三菜!H42</f>
        <v>0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4"/>
      <c r="B34" s="268"/>
      <c r="C34" s="271">
        <f>三菜!H7</f>
        <v>0</v>
      </c>
      <c r="D34" s="271"/>
      <c r="E34" s="271"/>
      <c r="F34" s="271"/>
      <c r="G34" s="271"/>
      <c r="H34" s="281"/>
      <c r="I34" s="268"/>
      <c r="J34" s="271">
        <f>三菜!H16</f>
        <v>0</v>
      </c>
      <c r="K34" s="271"/>
      <c r="L34" s="271"/>
      <c r="M34" s="271"/>
      <c r="N34" s="271"/>
      <c r="O34" s="272"/>
      <c r="P34" s="268"/>
      <c r="Q34" s="271">
        <f>三菜!H25</f>
        <v>0</v>
      </c>
      <c r="R34" s="271"/>
      <c r="S34" s="271"/>
      <c r="T34" s="271"/>
      <c r="U34" s="271"/>
      <c r="V34" s="272"/>
      <c r="W34" s="268"/>
      <c r="X34" s="271" t="str">
        <f>三菜!H34</f>
        <v>青蔥珠 　　　　0.1Kg</v>
      </c>
      <c r="Y34" s="271"/>
      <c r="Z34" s="271"/>
      <c r="AA34" s="271"/>
      <c r="AB34" s="271"/>
      <c r="AC34" s="272"/>
      <c r="AD34" s="268"/>
      <c r="AE34" s="271">
        <f>三菜!H43</f>
        <v>0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94"/>
      <c r="B35" s="268"/>
      <c r="C35" s="271">
        <f>三菜!H8</f>
        <v>0</v>
      </c>
      <c r="D35" s="271"/>
      <c r="E35" s="271"/>
      <c r="F35" s="271"/>
      <c r="G35" s="271"/>
      <c r="H35" s="281"/>
      <c r="I35" s="268"/>
      <c r="J35" s="271">
        <f>三菜!H17</f>
        <v>0</v>
      </c>
      <c r="K35" s="271"/>
      <c r="L35" s="271"/>
      <c r="M35" s="271"/>
      <c r="N35" s="271"/>
      <c r="O35" s="272"/>
      <c r="P35" s="268"/>
      <c r="Q35" s="278">
        <f>三菜!H26</f>
        <v>0</v>
      </c>
      <c r="R35" s="278"/>
      <c r="S35" s="278"/>
      <c r="T35" s="278"/>
      <c r="U35" s="278"/>
      <c r="V35" s="279"/>
      <c r="W35" s="268"/>
      <c r="X35" s="271">
        <f>三菜!H35</f>
        <v>0</v>
      </c>
      <c r="Y35" s="271"/>
      <c r="Z35" s="271"/>
      <c r="AA35" s="271"/>
      <c r="AB35" s="271"/>
      <c r="AC35" s="272"/>
      <c r="AD35" s="268"/>
      <c r="AE35" s="271">
        <f>三菜!H44</f>
        <v>0</v>
      </c>
      <c r="AF35" s="271"/>
      <c r="AG35" s="271"/>
      <c r="AH35" s="271"/>
      <c r="AI35" s="271"/>
      <c r="AJ35" s="27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94"/>
      <c r="B36" s="268"/>
      <c r="C36" s="271">
        <f>三菜!H9</f>
        <v>0</v>
      </c>
      <c r="D36" s="271"/>
      <c r="E36" s="271"/>
      <c r="F36" s="271"/>
      <c r="G36" s="271"/>
      <c r="H36" s="281"/>
      <c r="I36" s="268"/>
      <c r="J36" s="306">
        <f>三菜!H18</f>
        <v>0</v>
      </c>
      <c r="K36" s="306"/>
      <c r="L36" s="306"/>
      <c r="M36" s="306"/>
      <c r="N36" s="306"/>
      <c r="O36" s="307"/>
      <c r="P36" s="268"/>
      <c r="Q36" s="306">
        <f>三菜!H27</f>
        <v>0</v>
      </c>
      <c r="R36" s="306"/>
      <c r="S36" s="306"/>
      <c r="T36" s="306"/>
      <c r="U36" s="306"/>
      <c r="V36" s="307"/>
      <c r="W36" s="268"/>
      <c r="X36" s="271">
        <f>三菜!H36</f>
        <v>0</v>
      </c>
      <c r="Y36" s="271"/>
      <c r="Z36" s="271"/>
      <c r="AA36" s="271"/>
      <c r="AB36" s="271"/>
      <c r="AC36" s="272"/>
      <c r="AD36" s="268"/>
      <c r="AE36" s="271">
        <f>三菜!H45</f>
        <v>0</v>
      </c>
      <c r="AF36" s="271"/>
      <c r="AG36" s="271"/>
      <c r="AH36" s="271"/>
      <c r="AI36" s="271"/>
      <c r="AJ36" s="27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94"/>
      <c r="B37" s="268"/>
      <c r="C37" s="271">
        <f>三菜!H10</f>
        <v>0</v>
      </c>
      <c r="D37" s="271"/>
      <c r="E37" s="271"/>
      <c r="F37" s="271"/>
      <c r="G37" s="271"/>
      <c r="H37" s="281"/>
      <c r="I37" s="268"/>
      <c r="J37" s="273">
        <f>三菜!H19</f>
        <v>0</v>
      </c>
      <c r="K37" s="273"/>
      <c r="L37" s="273"/>
      <c r="M37" s="273"/>
      <c r="N37" s="273"/>
      <c r="O37" s="274"/>
      <c r="P37" s="268"/>
      <c r="Q37" s="271">
        <f>三菜!H28</f>
        <v>0</v>
      </c>
      <c r="R37" s="271"/>
      <c r="S37" s="271"/>
      <c r="T37" s="271"/>
      <c r="U37" s="271"/>
      <c r="V37" s="272"/>
      <c r="W37" s="268"/>
      <c r="X37" s="271">
        <f>三菜!H37</f>
        <v>0</v>
      </c>
      <c r="Y37" s="271"/>
      <c r="Z37" s="271"/>
      <c r="AA37" s="271"/>
      <c r="AB37" s="271"/>
      <c r="AC37" s="272"/>
      <c r="AD37" s="268"/>
      <c r="AE37" s="271">
        <f>三菜!H46</f>
        <v>0</v>
      </c>
      <c r="AF37" s="271"/>
      <c r="AG37" s="271"/>
      <c r="AH37" s="271"/>
      <c r="AI37" s="271"/>
      <c r="AJ37" s="27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94"/>
      <c r="B38" s="268"/>
      <c r="C38" s="271">
        <f>三菜!H11</f>
        <v>0</v>
      </c>
      <c r="D38" s="271"/>
      <c r="E38" s="271"/>
      <c r="F38" s="271"/>
      <c r="G38" s="271"/>
      <c r="H38" s="281"/>
      <c r="I38" s="268"/>
      <c r="J38" s="273">
        <f>三菜!H20</f>
        <v>0</v>
      </c>
      <c r="K38" s="273"/>
      <c r="L38" s="273"/>
      <c r="M38" s="273"/>
      <c r="N38" s="273"/>
      <c r="O38" s="274"/>
      <c r="P38" s="268"/>
      <c r="Q38" s="271">
        <f>三菜!H29</f>
        <v>0</v>
      </c>
      <c r="R38" s="271"/>
      <c r="S38" s="271"/>
      <c r="T38" s="271"/>
      <c r="U38" s="271"/>
      <c r="V38" s="272"/>
      <c r="W38" s="268"/>
      <c r="X38" s="271">
        <f>三菜!H38</f>
        <v>0</v>
      </c>
      <c r="Y38" s="271"/>
      <c r="Z38" s="271"/>
      <c r="AA38" s="271"/>
      <c r="AB38" s="271"/>
      <c r="AC38" s="272"/>
      <c r="AD38" s="268"/>
      <c r="AE38" s="271">
        <f>三菜!H47</f>
        <v>0</v>
      </c>
      <c r="AF38" s="271"/>
      <c r="AG38" s="271"/>
      <c r="AH38" s="271"/>
      <c r="AI38" s="271"/>
      <c r="AJ38" s="27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94"/>
      <c r="B39" s="270"/>
      <c r="C39" s="273">
        <f>三菜!H12</f>
        <v>0</v>
      </c>
      <c r="D39" s="273"/>
      <c r="E39" s="273"/>
      <c r="F39" s="273"/>
      <c r="G39" s="273"/>
      <c r="H39" s="289"/>
      <c r="I39" s="270"/>
      <c r="J39" s="304">
        <f>三菜!H21</f>
        <v>0</v>
      </c>
      <c r="K39" s="304"/>
      <c r="L39" s="304"/>
      <c r="M39" s="304"/>
      <c r="N39" s="304"/>
      <c r="O39" s="305"/>
      <c r="P39" s="270"/>
      <c r="Q39" s="278">
        <f>三菜!H30</f>
        <v>0</v>
      </c>
      <c r="R39" s="278"/>
      <c r="S39" s="278"/>
      <c r="T39" s="278"/>
      <c r="U39" s="278"/>
      <c r="V39" s="279"/>
      <c r="W39" s="270"/>
      <c r="X39" s="273">
        <f>三菜!H39</f>
        <v>0</v>
      </c>
      <c r="Y39" s="273"/>
      <c r="Z39" s="273"/>
      <c r="AA39" s="273"/>
      <c r="AB39" s="273"/>
      <c r="AC39" s="274"/>
      <c r="AD39" s="270"/>
      <c r="AE39" s="273">
        <f>三菜!H48</f>
        <v>0</v>
      </c>
      <c r="AF39" s="273"/>
      <c r="AG39" s="273"/>
      <c r="AH39" s="273"/>
      <c r="AI39" s="273"/>
      <c r="AJ39" s="27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91" t="s">
        <v>31</v>
      </c>
      <c r="B40" s="292"/>
      <c r="C40" s="295">
        <f>三菜!I4</f>
        <v>0</v>
      </c>
      <c r="D40" s="296"/>
      <c r="E40" s="296"/>
      <c r="F40" s="296"/>
      <c r="G40" s="296"/>
      <c r="H40" s="297"/>
      <c r="I40" s="77"/>
      <c r="J40" s="296" t="str">
        <f>三菜!I13</f>
        <v>李子(三粒)</v>
      </c>
      <c r="K40" s="296"/>
      <c r="L40" s="296"/>
      <c r="M40" s="296"/>
      <c r="N40" s="296"/>
      <c r="O40" s="297"/>
      <c r="P40" s="77"/>
      <c r="Q40" s="296">
        <f>三菜!I22</f>
        <v>0</v>
      </c>
      <c r="R40" s="296"/>
      <c r="S40" s="296"/>
      <c r="T40" s="296"/>
      <c r="U40" s="296"/>
      <c r="V40" s="297"/>
      <c r="W40" s="78"/>
      <c r="X40" s="310" t="str">
        <f>三菜!I31</f>
        <v>葡萄(三粒)</v>
      </c>
      <c r="Y40" s="310"/>
      <c r="Z40" s="310"/>
      <c r="AA40" s="310"/>
      <c r="AB40" s="310"/>
      <c r="AC40" s="311"/>
      <c r="AD40" s="78"/>
      <c r="AE40" s="296">
        <f>三菜!I40</f>
        <v>0</v>
      </c>
      <c r="AF40" s="296"/>
      <c r="AG40" s="296"/>
      <c r="AH40" s="296"/>
      <c r="AI40" s="296"/>
      <c r="AJ40" s="29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63" t="s">
        <v>26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66" t="s">
        <v>27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55" t="str">
        <f>三菜!B1</f>
        <v>D03-6 嘉義縣六腳鄉六嘉國中 107學年度第2學期第18週午餐午餐食譜設計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28">
        <f>SUM(E37:AG37)/5</f>
        <v>0</v>
      </c>
      <c r="AG1" s="328"/>
      <c r="AH1" s="328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8"/>
      <c r="B3" s="99" t="s">
        <v>0</v>
      </c>
      <c r="C3" s="333" t="str">
        <f>TRIM(三菜!B4)</f>
        <v>6</v>
      </c>
      <c r="D3" s="256"/>
      <c r="E3" s="67" t="s">
        <v>36</v>
      </c>
      <c r="F3" s="67" t="str">
        <f>TRIM(三菜!B6)</f>
        <v>10</v>
      </c>
      <c r="G3" s="67" t="s">
        <v>37</v>
      </c>
      <c r="H3" s="67" t="str">
        <f>TRIM(三菜!B6)</f>
        <v>10</v>
      </c>
      <c r="I3" s="99" t="s">
        <v>0</v>
      </c>
      <c r="J3" s="333" t="str">
        <f>TRIM(三菜!B13)</f>
        <v>6</v>
      </c>
      <c r="K3" s="256"/>
      <c r="L3" s="67" t="s">
        <v>36</v>
      </c>
      <c r="M3" s="67" t="str">
        <f>TRIM(三菜!B15)</f>
        <v>11</v>
      </c>
      <c r="N3" s="67" t="s">
        <v>37</v>
      </c>
      <c r="O3" s="67" t="str">
        <f>TRIM(三菜!B17)</f>
        <v>星期二</v>
      </c>
      <c r="P3" s="99" t="s">
        <v>0</v>
      </c>
      <c r="Q3" s="333" t="str">
        <f>TRIM(三菜!B22)</f>
        <v>6</v>
      </c>
      <c r="R3" s="256"/>
      <c r="S3" s="67" t="s">
        <v>36</v>
      </c>
      <c r="T3" s="67" t="str">
        <f>TRIM(三菜!B24)</f>
        <v>12</v>
      </c>
      <c r="U3" s="67" t="s">
        <v>37</v>
      </c>
      <c r="V3" s="67" t="str">
        <f>TRIM(三菜!B26)</f>
        <v>星期三</v>
      </c>
      <c r="W3" s="99" t="s">
        <v>0</v>
      </c>
      <c r="X3" s="333" t="str">
        <f>TRIM(三菜!B31)</f>
        <v>6</v>
      </c>
      <c r="Y3" s="256"/>
      <c r="Z3" s="67" t="s">
        <v>36</v>
      </c>
      <c r="AA3" s="67" t="str">
        <f>TRIM(三菜!B33)</f>
        <v>13</v>
      </c>
      <c r="AB3" s="67" t="s">
        <v>37</v>
      </c>
      <c r="AC3" s="67" t="str">
        <f>TRIM(三菜!B35)</f>
        <v>星期四</v>
      </c>
      <c r="AD3" s="99" t="s">
        <v>0</v>
      </c>
      <c r="AE3" s="333" t="str">
        <f>TRIM(三菜!B40)</f>
        <v>6</v>
      </c>
      <c r="AF3" s="256"/>
      <c r="AG3" s="67" t="s">
        <v>36</v>
      </c>
      <c r="AH3" s="67" t="str">
        <f>TRIM(三菜!B42)</f>
        <v>14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59"/>
      <c r="B4" s="100" t="s">
        <v>25</v>
      </c>
      <c r="C4" s="330" t="str">
        <f>TRIM(三菜!B12)</f>
        <v>256</v>
      </c>
      <c r="D4" s="244"/>
      <c r="E4" s="244"/>
      <c r="F4" s="244"/>
      <c r="G4" s="253" t="s">
        <v>47</v>
      </c>
      <c r="H4" s="254"/>
      <c r="I4" s="100" t="s">
        <v>25</v>
      </c>
      <c r="J4" s="330" t="str">
        <f>TRIM(三菜!B21)</f>
        <v>256</v>
      </c>
      <c r="K4" s="244"/>
      <c r="L4" s="244"/>
      <c r="M4" s="244"/>
      <c r="N4" s="253" t="s">
        <v>47</v>
      </c>
      <c r="O4" s="254"/>
      <c r="P4" s="100" t="s">
        <v>25</v>
      </c>
      <c r="Q4" s="330" t="str">
        <f>TRIM(三菜!B30)</f>
        <v>256</v>
      </c>
      <c r="R4" s="244"/>
      <c r="S4" s="244"/>
      <c r="T4" s="244"/>
      <c r="U4" s="253" t="s">
        <v>47</v>
      </c>
      <c r="V4" s="254"/>
      <c r="W4" s="100" t="s">
        <v>25</v>
      </c>
      <c r="X4" s="330" t="str">
        <f>TRIM(三菜!B39)</f>
        <v>173</v>
      </c>
      <c r="Y4" s="244"/>
      <c r="Z4" s="244"/>
      <c r="AA4" s="244"/>
      <c r="AB4" s="253" t="s">
        <v>47</v>
      </c>
      <c r="AC4" s="254"/>
      <c r="AD4" s="100" t="s">
        <v>25</v>
      </c>
      <c r="AE4" s="330" t="str">
        <f>TRIM(三菜!B48)</f>
        <v>173</v>
      </c>
      <c r="AF4" s="244"/>
      <c r="AG4" s="244"/>
      <c r="AH4" s="244"/>
      <c r="AI4" s="253" t="s">
        <v>47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59"/>
      <c r="B5" s="101" t="s">
        <v>2</v>
      </c>
      <c r="C5" s="330" t="str">
        <f>TRIM(三菜!D4)</f>
        <v>白米飯</v>
      </c>
      <c r="D5" s="244"/>
      <c r="E5" s="244"/>
      <c r="F5" s="244"/>
      <c r="G5" s="244"/>
      <c r="H5" s="245"/>
      <c r="I5" s="101" t="s">
        <v>2</v>
      </c>
      <c r="J5" s="330" t="str">
        <f>TRIM(三菜!K4)</f>
        <v/>
      </c>
      <c r="K5" s="244"/>
      <c r="L5" s="244"/>
      <c r="M5" s="244"/>
      <c r="N5" s="244"/>
      <c r="O5" s="245"/>
      <c r="P5" s="101" t="s">
        <v>2</v>
      </c>
      <c r="Q5" s="330" t="str">
        <f>TRIM(三菜!D22)</f>
        <v>白米飯</v>
      </c>
      <c r="R5" s="244"/>
      <c r="S5" s="244"/>
      <c r="T5" s="244"/>
      <c r="U5" s="244"/>
      <c r="V5" s="245"/>
      <c r="W5" s="101" t="s">
        <v>2</v>
      </c>
      <c r="X5" s="330" t="str">
        <f>TRIM(三菜!D31)</f>
        <v>白米飯(三年級今日開始不用餐)</v>
      </c>
      <c r="Y5" s="244"/>
      <c r="Z5" s="244"/>
      <c r="AA5" s="244"/>
      <c r="AB5" s="244"/>
      <c r="AC5" s="245"/>
      <c r="AD5" s="101" t="s">
        <v>2</v>
      </c>
      <c r="AE5" s="330" t="str">
        <f>TRIM(三菜!D40)</f>
        <v>白米飯</v>
      </c>
      <c r="AF5" s="244"/>
      <c r="AG5" s="244"/>
      <c r="AH5" s="244"/>
      <c r="AI5" s="244"/>
      <c r="AJ5" s="24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60"/>
      <c r="B6" s="116" t="s">
        <v>38</v>
      </c>
      <c r="C6" s="331" t="s">
        <v>41</v>
      </c>
      <c r="D6" s="332"/>
      <c r="E6" s="331" t="s">
        <v>40</v>
      </c>
      <c r="F6" s="332"/>
      <c r="G6" s="98" t="s">
        <v>48</v>
      </c>
      <c r="H6" s="79" t="s">
        <v>49</v>
      </c>
      <c r="I6" s="116" t="s">
        <v>38</v>
      </c>
      <c r="J6" s="331" t="s">
        <v>41</v>
      </c>
      <c r="K6" s="332"/>
      <c r="L6" s="331" t="s">
        <v>40</v>
      </c>
      <c r="M6" s="332"/>
      <c r="N6" s="98" t="s">
        <v>48</v>
      </c>
      <c r="O6" s="79" t="s">
        <v>49</v>
      </c>
      <c r="P6" s="116" t="s">
        <v>38</v>
      </c>
      <c r="Q6" s="331" t="s">
        <v>41</v>
      </c>
      <c r="R6" s="332"/>
      <c r="S6" s="331" t="s">
        <v>40</v>
      </c>
      <c r="T6" s="332"/>
      <c r="U6" s="98" t="s">
        <v>48</v>
      </c>
      <c r="V6" s="79" t="s">
        <v>49</v>
      </c>
      <c r="W6" s="116" t="s">
        <v>38</v>
      </c>
      <c r="X6" s="331" t="s">
        <v>41</v>
      </c>
      <c r="Y6" s="332"/>
      <c r="Z6" s="331" t="s">
        <v>40</v>
      </c>
      <c r="AA6" s="332"/>
      <c r="AB6" s="98" t="s">
        <v>48</v>
      </c>
      <c r="AC6" s="79" t="s">
        <v>49</v>
      </c>
      <c r="AD6" s="116" t="s">
        <v>38</v>
      </c>
      <c r="AE6" s="331" t="s">
        <v>41</v>
      </c>
      <c r="AF6" s="332"/>
      <c r="AG6" s="331" t="s">
        <v>40</v>
      </c>
      <c r="AH6" s="332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94" t="s">
        <v>42</v>
      </c>
      <c r="B7" s="277" t="str">
        <f>TRIM(三菜!E4)</f>
        <v>左宗棠雞</v>
      </c>
      <c r="C7" s="290" t="str">
        <f>三菜!E5</f>
        <v>雞腿丁*鹽 　　　20Kg</v>
      </c>
      <c r="D7" s="329"/>
      <c r="E7" s="105"/>
      <c r="F7" s="86" t="s">
        <v>60</v>
      </c>
      <c r="G7" s="118"/>
      <c r="H7" s="91">
        <f>E7*G7</f>
        <v>0</v>
      </c>
      <c r="I7" s="277" t="str">
        <f>TRIM(三菜!D13)</f>
        <v>白米飯</v>
      </c>
      <c r="J7" s="290" t="str">
        <f>三菜!E14</f>
        <v>豬腳丁*溫 　　　16Kg</v>
      </c>
      <c r="K7" s="329"/>
      <c r="L7" s="105"/>
      <c r="M7" s="86" t="s">
        <v>60</v>
      </c>
      <c r="N7" s="118"/>
      <c r="O7" s="91">
        <f>L7*N7</f>
        <v>0</v>
      </c>
      <c r="P7" s="277" t="str">
        <f>TRIM(三菜!E22)</f>
        <v>香菇肉羹飯</v>
      </c>
      <c r="Q7" s="290" t="str">
        <f>三菜!E23</f>
        <v>高麗菜(切片) 　13.5Kg</v>
      </c>
      <c r="R7" s="329"/>
      <c r="S7" s="105"/>
      <c r="T7" s="86" t="s">
        <v>60</v>
      </c>
      <c r="U7" s="86"/>
      <c r="V7" s="91">
        <f>S7*U7</f>
        <v>0</v>
      </c>
      <c r="W7" s="277" t="str">
        <f>TRIM(三菜!E31)</f>
        <v>清蒸魚片</v>
      </c>
      <c r="X7" s="290" t="str">
        <f>三菜!E32</f>
        <v>*油甘魚片(CAS) 183片</v>
      </c>
      <c r="Y7" s="329"/>
      <c r="Z7" s="105"/>
      <c r="AA7" s="86" t="s">
        <v>60</v>
      </c>
      <c r="AB7" s="86"/>
      <c r="AC7" s="91">
        <f>Z7*AB7</f>
        <v>0</v>
      </c>
      <c r="AD7" s="277" t="str">
        <f>TRIM(三菜!E40)</f>
        <v>香滷三節翅</v>
      </c>
      <c r="AE7" s="290" t="str">
        <f>三菜!E41</f>
        <v>三節翅**CAS 　　183支</v>
      </c>
      <c r="AF7" s="329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94"/>
      <c r="B8" s="268"/>
      <c r="C8" s="281" t="str">
        <f>三菜!E6</f>
        <v>洋蔥片 　　　　　5Kg</v>
      </c>
      <c r="D8" s="317"/>
      <c r="E8" s="107"/>
      <c r="F8" s="86" t="s">
        <v>60</v>
      </c>
      <c r="G8" s="106"/>
      <c r="H8" s="91">
        <f t="shared" ref="H8:H36" si="0">E8*G8</f>
        <v>0</v>
      </c>
      <c r="I8" s="268"/>
      <c r="J8" s="281" t="str">
        <f>三菜!E15</f>
        <v>筍乾 　　　　　　8Kg</v>
      </c>
      <c r="K8" s="317"/>
      <c r="L8" s="107"/>
      <c r="M8" s="86" t="s">
        <v>60</v>
      </c>
      <c r="N8" s="106"/>
      <c r="O8" s="91">
        <f t="shared" ref="O8:O14" si="1">L8*N8</f>
        <v>0</v>
      </c>
      <c r="P8" s="268"/>
      <c r="Q8" s="281" t="str">
        <f>三菜!E24</f>
        <v>肉羹條 　　　　　8Kg</v>
      </c>
      <c r="R8" s="317"/>
      <c r="S8" s="107"/>
      <c r="T8" s="86" t="s">
        <v>60</v>
      </c>
      <c r="U8" s="87"/>
      <c r="V8" s="91">
        <f t="shared" ref="V8:V14" si="2">S8*U8</f>
        <v>0</v>
      </c>
      <c r="W8" s="268"/>
      <c r="X8" s="281" t="str">
        <f>三菜!E37</f>
        <v>綠豆 　　　　　　4Kg</v>
      </c>
      <c r="Y8" s="317"/>
      <c r="Z8" s="107"/>
      <c r="AA8" s="86" t="s">
        <v>60</v>
      </c>
      <c r="AB8" s="87"/>
      <c r="AC8" s="91">
        <f t="shared" ref="AC8:AC14" si="3">Z8*AB8</f>
        <v>0</v>
      </c>
      <c r="AD8" s="268"/>
      <c r="AE8" s="281" t="str">
        <f>三菜!E42</f>
        <v>薑片 　　　　　0.2Kg</v>
      </c>
      <c r="AF8" s="317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4"/>
      <c r="B9" s="268"/>
      <c r="C9" s="281" t="str">
        <f>三菜!E7</f>
        <v>紅蘿蔔片 　　　　2Kg</v>
      </c>
      <c r="D9" s="317"/>
      <c r="E9" s="107"/>
      <c r="F9" s="86" t="s">
        <v>60</v>
      </c>
      <c r="G9" s="106"/>
      <c r="H9" s="91">
        <f t="shared" si="0"/>
        <v>0</v>
      </c>
      <c r="I9" s="268"/>
      <c r="J9" s="281" t="str">
        <f>三菜!E16</f>
        <v>素皮絲中丁*濕 　2.5Kg</v>
      </c>
      <c r="K9" s="317"/>
      <c r="L9" s="107"/>
      <c r="M9" s="86" t="s">
        <v>60</v>
      </c>
      <c r="N9" s="106"/>
      <c r="O9" s="91">
        <f t="shared" si="1"/>
        <v>0</v>
      </c>
      <c r="P9" s="268"/>
      <c r="Q9" s="281" t="str">
        <f>三菜!E25</f>
        <v>蛋(10粒/盒/約0.6k) 5盒</v>
      </c>
      <c r="R9" s="317"/>
      <c r="S9" s="107"/>
      <c r="T9" s="86" t="s">
        <v>60</v>
      </c>
      <c r="U9" s="87"/>
      <c r="V9" s="91">
        <f t="shared" si="2"/>
        <v>0</v>
      </c>
      <c r="W9" s="268"/>
      <c r="X9" s="281" t="str">
        <f>三菜!E33</f>
        <v>薑絲 　　　　　0.2Kg</v>
      </c>
      <c r="Y9" s="317"/>
      <c r="Z9" s="107"/>
      <c r="AA9" s="86" t="s">
        <v>60</v>
      </c>
      <c r="AB9" s="87"/>
      <c r="AC9" s="91">
        <f t="shared" si="3"/>
        <v>0</v>
      </c>
      <c r="AD9" s="268"/>
      <c r="AE9" s="281">
        <f>三菜!E43</f>
        <v>0</v>
      </c>
      <c r="AF9" s="317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4"/>
      <c r="B10" s="268"/>
      <c r="C10" s="281" t="str">
        <f>三菜!E8</f>
        <v>蒜末 　　　　　0.2Kg</v>
      </c>
      <c r="D10" s="317"/>
      <c r="E10" s="123"/>
      <c r="F10" s="86" t="s">
        <v>60</v>
      </c>
      <c r="G10" s="118"/>
      <c r="H10" s="91">
        <f t="shared" si="0"/>
        <v>0</v>
      </c>
      <c r="I10" s="268"/>
      <c r="J10" s="281">
        <f>三菜!E17</f>
        <v>0</v>
      </c>
      <c r="K10" s="317"/>
      <c r="L10" s="123"/>
      <c r="M10" s="86" t="s">
        <v>60</v>
      </c>
      <c r="N10" s="118"/>
      <c r="O10" s="91">
        <f t="shared" si="1"/>
        <v>0</v>
      </c>
      <c r="P10" s="268"/>
      <c r="Q10" s="281" t="str">
        <f>三菜!E26</f>
        <v>鮮筍粗絲 　　　　4Kg</v>
      </c>
      <c r="R10" s="317"/>
      <c r="S10" s="123"/>
      <c r="T10" s="86" t="s">
        <v>60</v>
      </c>
      <c r="U10" s="86"/>
      <c r="V10" s="91">
        <f t="shared" si="2"/>
        <v>0</v>
      </c>
      <c r="W10" s="268"/>
      <c r="X10" s="281">
        <f>三菜!E35</f>
        <v>0</v>
      </c>
      <c r="Y10" s="317"/>
      <c r="Z10" s="123"/>
      <c r="AA10" s="86" t="s">
        <v>60</v>
      </c>
      <c r="AB10" s="86"/>
      <c r="AC10" s="91">
        <f t="shared" si="3"/>
        <v>0</v>
      </c>
      <c r="AD10" s="268"/>
      <c r="AE10" s="281">
        <f>三菜!E44</f>
        <v>0</v>
      </c>
      <c r="AF10" s="317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4"/>
      <c r="B11" s="268"/>
      <c r="C11" s="281">
        <f>三菜!E9</f>
        <v>0</v>
      </c>
      <c r="D11" s="317"/>
      <c r="E11" s="107"/>
      <c r="F11" s="86" t="s">
        <v>60</v>
      </c>
      <c r="G11" s="106"/>
      <c r="H11" s="91">
        <f t="shared" si="0"/>
        <v>0</v>
      </c>
      <c r="I11" s="268"/>
      <c r="J11" s="281">
        <f>三菜!E18</f>
        <v>0</v>
      </c>
      <c r="K11" s="317"/>
      <c r="L11" s="107"/>
      <c r="M11" s="86" t="s">
        <v>60</v>
      </c>
      <c r="N11" s="106"/>
      <c r="O11" s="91">
        <f t="shared" si="1"/>
        <v>0</v>
      </c>
      <c r="P11" s="268"/>
      <c r="Q11" s="281" t="str">
        <f>三菜!E27</f>
        <v>紅蘿蔔絲 　　　　2Kg</v>
      </c>
      <c r="R11" s="317"/>
      <c r="S11" s="107"/>
      <c r="T11" s="86" t="s">
        <v>60</v>
      </c>
      <c r="U11" s="87"/>
      <c r="V11" s="91">
        <f t="shared" si="2"/>
        <v>0</v>
      </c>
      <c r="W11" s="268"/>
      <c r="X11" s="281" t="str">
        <f>三菜!E36</f>
        <v>提早送</v>
      </c>
      <c r="Y11" s="317"/>
      <c r="Z11" s="107"/>
      <c r="AA11" s="86" t="s">
        <v>60</v>
      </c>
      <c r="AB11" s="87"/>
      <c r="AC11" s="91">
        <f t="shared" si="3"/>
        <v>0</v>
      </c>
      <c r="AD11" s="268"/>
      <c r="AE11" s="281">
        <f>三菜!E45</f>
        <v>0</v>
      </c>
      <c r="AF11" s="317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4"/>
      <c r="B12" s="268"/>
      <c r="C12" s="281">
        <f>三菜!E10</f>
        <v>0</v>
      </c>
      <c r="D12" s="317"/>
      <c r="E12" s="107"/>
      <c r="F12" s="87"/>
      <c r="G12" s="106"/>
      <c r="H12" s="91">
        <f t="shared" si="0"/>
        <v>0</v>
      </c>
      <c r="I12" s="268"/>
      <c r="J12" s="281">
        <f>三菜!E19</f>
        <v>0</v>
      </c>
      <c r="K12" s="317"/>
      <c r="L12" s="107"/>
      <c r="M12" s="87"/>
      <c r="N12" s="106"/>
      <c r="O12" s="91">
        <f t="shared" si="1"/>
        <v>0</v>
      </c>
      <c r="P12" s="268"/>
      <c r="Q12" s="281" t="str">
        <f>三菜!E28</f>
        <v>木耳絲 　　　　0.8Kg</v>
      </c>
      <c r="R12" s="317"/>
      <c r="S12" s="107"/>
      <c r="T12" s="87"/>
      <c r="U12" s="87"/>
      <c r="V12" s="91">
        <f t="shared" si="2"/>
        <v>0</v>
      </c>
      <c r="W12" s="268"/>
      <c r="X12" s="281" t="e">
        <f>三菜!#REF!</f>
        <v>#REF!</v>
      </c>
      <c r="Y12" s="317"/>
      <c r="Z12" s="107"/>
      <c r="AA12" s="87"/>
      <c r="AB12" s="87"/>
      <c r="AC12" s="91">
        <f t="shared" si="3"/>
        <v>0</v>
      </c>
      <c r="AD12" s="268"/>
      <c r="AE12" s="281">
        <f>三菜!E46</f>
        <v>0</v>
      </c>
      <c r="AF12" s="317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4"/>
      <c r="B13" s="268"/>
      <c r="C13" s="281">
        <f>三菜!E11</f>
        <v>0</v>
      </c>
      <c r="D13" s="317"/>
      <c r="E13" s="107"/>
      <c r="F13" s="86"/>
      <c r="G13" s="118"/>
      <c r="H13" s="91">
        <f t="shared" si="0"/>
        <v>0</v>
      </c>
      <c r="I13" s="268"/>
      <c r="J13" s="281">
        <f>三菜!E20</f>
        <v>0</v>
      </c>
      <c r="K13" s="317"/>
      <c r="L13" s="107"/>
      <c r="M13" s="86"/>
      <c r="N13" s="118"/>
      <c r="O13" s="91">
        <f t="shared" si="1"/>
        <v>0</v>
      </c>
      <c r="P13" s="268"/>
      <c r="Q13" s="281" t="str">
        <f>三菜!E29</f>
        <v>乾香菇絲 　　　0.1Kg</v>
      </c>
      <c r="R13" s="317"/>
      <c r="S13" s="107"/>
      <c r="T13" s="86"/>
      <c r="U13" s="86"/>
      <c r="V13" s="91">
        <f t="shared" si="2"/>
        <v>0</v>
      </c>
      <c r="W13" s="268"/>
      <c r="X13" s="281">
        <f>三菜!E38</f>
        <v>0</v>
      </c>
      <c r="Y13" s="317"/>
      <c r="Z13" s="107"/>
      <c r="AA13" s="86"/>
      <c r="AB13" s="86"/>
      <c r="AC13" s="91">
        <f t="shared" si="3"/>
        <v>0</v>
      </c>
      <c r="AD13" s="268"/>
      <c r="AE13" s="281">
        <f>三菜!E47</f>
        <v>0</v>
      </c>
      <c r="AF13" s="317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98"/>
      <c r="B14" s="270"/>
      <c r="C14" s="299">
        <f>三菜!E12</f>
        <v>0</v>
      </c>
      <c r="D14" s="318"/>
      <c r="E14" s="102"/>
      <c r="F14" s="90"/>
      <c r="G14" s="103"/>
      <c r="H14" s="93">
        <f t="shared" si="0"/>
        <v>0</v>
      </c>
      <c r="I14" s="270"/>
      <c r="J14" s="299">
        <f>三菜!E21</f>
        <v>0</v>
      </c>
      <c r="K14" s="318"/>
      <c r="L14" s="102"/>
      <c r="M14" s="90"/>
      <c r="N14" s="103"/>
      <c r="O14" s="93">
        <f t="shared" si="1"/>
        <v>0</v>
      </c>
      <c r="P14" s="270"/>
      <c r="Q14" s="299">
        <f>三菜!E30</f>
        <v>0</v>
      </c>
      <c r="R14" s="318"/>
      <c r="S14" s="102"/>
      <c r="T14" s="90"/>
      <c r="U14" s="90"/>
      <c r="V14" s="93">
        <f t="shared" si="2"/>
        <v>0</v>
      </c>
      <c r="W14" s="270"/>
      <c r="X14" s="299">
        <f>三菜!E39</f>
        <v>0</v>
      </c>
      <c r="Y14" s="318"/>
      <c r="Z14" s="102"/>
      <c r="AA14" s="90"/>
      <c r="AB14" s="90"/>
      <c r="AC14" s="93">
        <f t="shared" si="3"/>
        <v>0</v>
      </c>
      <c r="AD14" s="270"/>
      <c r="AE14" s="299">
        <f>三菜!E48</f>
        <v>0</v>
      </c>
      <c r="AF14" s="318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93" t="s">
        <v>43</v>
      </c>
      <c r="B15" s="267" t="str">
        <f>TRIM(三菜!F4)</f>
        <v>香滷貢丸</v>
      </c>
      <c r="C15" s="290" t="str">
        <f>三菜!F5</f>
        <v>貢丸(中27) 　　266個</v>
      </c>
      <c r="D15" s="329"/>
      <c r="E15" s="105"/>
      <c r="F15" s="86" t="s">
        <v>60</v>
      </c>
      <c r="G15" s="119"/>
      <c r="H15" s="83">
        <f>E15*G15</f>
        <v>0</v>
      </c>
      <c r="I15" s="267" t="str">
        <f>TRIM(三菜!F13)</f>
        <v>干片培根鮮蔬</v>
      </c>
      <c r="J15" s="290" t="str">
        <f>三菜!F14</f>
        <v>豆芽菜 　　　　　12Kg</v>
      </c>
      <c r="K15" s="329"/>
      <c r="L15" s="105"/>
      <c r="M15" s="86" t="s">
        <v>60</v>
      </c>
      <c r="N15" s="119"/>
      <c r="O15" s="83">
        <f>L15*N15</f>
        <v>0</v>
      </c>
      <c r="P15" s="267" t="str">
        <f>TRIM(三菜!F22)</f>
        <v>油膏水餃(4粒/份)</v>
      </c>
      <c r="Q15" s="290" t="str">
        <f>三菜!F23</f>
        <v>熟水餃(奇巧) 　1064粒</v>
      </c>
      <c r="R15" s="329"/>
      <c r="S15" s="105"/>
      <c r="T15" s="86" t="s">
        <v>60</v>
      </c>
      <c r="U15" s="82"/>
      <c r="V15" s="83">
        <f>S15*U15</f>
        <v>0</v>
      </c>
      <c r="W15" s="267" t="str">
        <f>TRIM(三菜!F31)</f>
        <v>偽蟹黃豆腐</v>
      </c>
      <c r="X15" s="290" t="str">
        <f>三菜!F32</f>
        <v>蛋黃(粒) 　　　　18個</v>
      </c>
      <c r="Y15" s="329"/>
      <c r="Z15" s="105"/>
      <c r="AA15" s="86" t="s">
        <v>60</v>
      </c>
      <c r="AB15" s="82"/>
      <c r="AC15" s="83">
        <f>Z15*AB15</f>
        <v>0</v>
      </c>
      <c r="AD15" s="267" t="str">
        <f>TRIM(三菜!F40)</f>
        <v>繽紛滑蛋</v>
      </c>
      <c r="AE15" s="290" t="str">
        <f>三菜!F41</f>
        <v>蛋(10粒/盒/約0.6k) 13盒</v>
      </c>
      <c r="AF15" s="329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4"/>
      <c r="B16" s="268"/>
      <c r="C16" s="281">
        <f>三菜!F6</f>
        <v>0</v>
      </c>
      <c r="D16" s="317"/>
      <c r="E16" s="107"/>
      <c r="F16" s="86" t="s">
        <v>60</v>
      </c>
      <c r="G16" s="120"/>
      <c r="H16" s="91">
        <f t="shared" si="0"/>
        <v>0</v>
      </c>
      <c r="I16" s="268"/>
      <c r="J16" s="281" t="str">
        <f>三菜!F15</f>
        <v>豆干片 　　　　　3Kg</v>
      </c>
      <c r="K16" s="317"/>
      <c r="L16" s="107"/>
      <c r="M16" s="86" t="s">
        <v>60</v>
      </c>
      <c r="N16" s="120"/>
      <c r="O16" s="91">
        <f t="shared" ref="O16:O22" si="5">L16*N16</f>
        <v>0</v>
      </c>
      <c r="P16" s="268"/>
      <c r="Q16" s="281" t="str">
        <f>三菜!F24</f>
        <v>醬油膏(6K) 　　　0桶</v>
      </c>
      <c r="R16" s="317"/>
      <c r="S16" s="107"/>
      <c r="T16" s="86" t="s">
        <v>60</v>
      </c>
      <c r="U16" s="80"/>
      <c r="V16" s="91">
        <f t="shared" ref="V16:V22" si="6">S16*U16</f>
        <v>0</v>
      </c>
      <c r="W16" s="268"/>
      <c r="X16" s="281" t="str">
        <f>三菜!F33</f>
        <v>南瓜小丁 　　　　4Kg</v>
      </c>
      <c r="Y16" s="317"/>
      <c r="Z16" s="107"/>
      <c r="AA16" s="86" t="s">
        <v>60</v>
      </c>
      <c r="AB16" s="80"/>
      <c r="AC16" s="91">
        <f t="shared" ref="AC16:AC22" si="7">Z16*AB16</f>
        <v>0</v>
      </c>
      <c r="AD16" s="268"/>
      <c r="AE16" s="281" t="str">
        <f>三菜!F42</f>
        <v>三色豆 　　　　　7Kg</v>
      </c>
      <c r="AF16" s="317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4"/>
      <c r="B17" s="268"/>
      <c r="C17" s="281">
        <f>三菜!F7</f>
        <v>0</v>
      </c>
      <c r="D17" s="317"/>
      <c r="E17" s="107"/>
      <c r="F17" s="86" t="s">
        <v>60</v>
      </c>
      <c r="G17" s="120"/>
      <c r="H17" s="91">
        <f t="shared" si="0"/>
        <v>0</v>
      </c>
      <c r="I17" s="268"/>
      <c r="J17" s="281" t="str">
        <f>三菜!F16</f>
        <v>碎培根 　　　　　3Kg</v>
      </c>
      <c r="K17" s="317"/>
      <c r="L17" s="107"/>
      <c r="M17" s="86" t="s">
        <v>60</v>
      </c>
      <c r="N17" s="120"/>
      <c r="O17" s="91">
        <f t="shared" si="5"/>
        <v>0</v>
      </c>
      <c r="P17" s="268"/>
      <c r="Q17" s="281">
        <f>三菜!F25</f>
        <v>0</v>
      </c>
      <c r="R17" s="317"/>
      <c r="S17" s="107"/>
      <c r="T17" s="86" t="s">
        <v>60</v>
      </c>
      <c r="U17" s="80"/>
      <c r="V17" s="91">
        <f t="shared" si="6"/>
        <v>0</v>
      </c>
      <c r="W17" s="268"/>
      <c r="X17" s="281" t="str">
        <f>三菜!F34</f>
        <v>豆腐中丁*7K 　　　2板</v>
      </c>
      <c r="Y17" s="317"/>
      <c r="Z17" s="107"/>
      <c r="AA17" s="86" t="s">
        <v>60</v>
      </c>
      <c r="AB17" s="80"/>
      <c r="AC17" s="91">
        <f t="shared" si="7"/>
        <v>0</v>
      </c>
      <c r="AD17" s="268"/>
      <c r="AE17" s="281">
        <f>三菜!F43</f>
        <v>0</v>
      </c>
      <c r="AF17" s="317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4"/>
      <c r="B18" s="268"/>
      <c r="C18" s="281">
        <f>三菜!F8</f>
        <v>0</v>
      </c>
      <c r="D18" s="317"/>
      <c r="E18" s="107"/>
      <c r="F18" s="86" t="s">
        <v>60</v>
      </c>
      <c r="G18" s="120"/>
      <c r="H18" s="91">
        <f t="shared" si="0"/>
        <v>0</v>
      </c>
      <c r="I18" s="268"/>
      <c r="J18" s="281" t="str">
        <f>三菜!F17</f>
        <v>紅蘿蔔絲 　　　　2Kg</v>
      </c>
      <c r="K18" s="317"/>
      <c r="L18" s="107"/>
      <c r="M18" s="86" t="s">
        <v>60</v>
      </c>
      <c r="N18" s="120"/>
      <c r="O18" s="91">
        <f t="shared" si="5"/>
        <v>0</v>
      </c>
      <c r="P18" s="268"/>
      <c r="Q18" s="281">
        <f>三菜!F26</f>
        <v>0</v>
      </c>
      <c r="R18" s="317"/>
      <c r="S18" s="107"/>
      <c r="T18" s="86" t="s">
        <v>60</v>
      </c>
      <c r="U18" s="80"/>
      <c r="V18" s="91">
        <f t="shared" si="6"/>
        <v>0</v>
      </c>
      <c r="W18" s="268"/>
      <c r="X18" s="281" t="str">
        <f>三菜!F35</f>
        <v>三色豆 　　　　　1Kg</v>
      </c>
      <c r="Y18" s="317"/>
      <c r="Z18" s="107"/>
      <c r="AA18" s="86" t="s">
        <v>60</v>
      </c>
      <c r="AB18" s="80"/>
      <c r="AC18" s="91">
        <f t="shared" si="7"/>
        <v>0</v>
      </c>
      <c r="AD18" s="268"/>
      <c r="AE18" s="281">
        <f>三菜!F44</f>
        <v>0</v>
      </c>
      <c r="AF18" s="317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4"/>
      <c r="B19" s="268"/>
      <c r="C19" s="281">
        <f>三菜!F9</f>
        <v>0</v>
      </c>
      <c r="D19" s="317"/>
      <c r="E19" s="107"/>
      <c r="F19" s="87"/>
      <c r="G19" s="120"/>
      <c r="H19" s="91">
        <f t="shared" si="0"/>
        <v>0</v>
      </c>
      <c r="I19" s="268"/>
      <c r="J19" s="281" t="str">
        <f>三菜!F18</f>
        <v>蒜末 　　　　　0.2Kg</v>
      </c>
      <c r="K19" s="317"/>
      <c r="L19" s="107"/>
      <c r="M19" s="87"/>
      <c r="N19" s="120"/>
      <c r="O19" s="91">
        <f t="shared" si="5"/>
        <v>0</v>
      </c>
      <c r="P19" s="268"/>
      <c r="Q19" s="281">
        <f>三菜!F27</f>
        <v>0</v>
      </c>
      <c r="R19" s="317"/>
      <c r="S19" s="107"/>
      <c r="T19" s="87"/>
      <c r="U19" s="80"/>
      <c r="V19" s="91">
        <f t="shared" si="6"/>
        <v>0</v>
      </c>
      <c r="W19" s="268"/>
      <c r="X19" s="281">
        <f>三菜!F36</f>
        <v>0</v>
      </c>
      <c r="Y19" s="317"/>
      <c r="Z19" s="107"/>
      <c r="AA19" s="87"/>
      <c r="AB19" s="80"/>
      <c r="AC19" s="91">
        <f t="shared" si="7"/>
        <v>0</v>
      </c>
      <c r="AD19" s="268"/>
      <c r="AE19" s="281">
        <f>三菜!F45</f>
        <v>0</v>
      </c>
      <c r="AF19" s="317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4"/>
      <c r="B20" s="268"/>
      <c r="C20" s="281">
        <f>三菜!F10</f>
        <v>0</v>
      </c>
      <c r="D20" s="317"/>
      <c r="E20" s="107"/>
      <c r="F20" s="87"/>
      <c r="G20" s="120"/>
      <c r="H20" s="91">
        <f t="shared" si="0"/>
        <v>0</v>
      </c>
      <c r="I20" s="268"/>
      <c r="J20" s="281">
        <f>三菜!F19</f>
        <v>0</v>
      </c>
      <c r="K20" s="317"/>
      <c r="L20" s="107"/>
      <c r="M20" s="87"/>
      <c r="N20" s="120"/>
      <c r="O20" s="91">
        <f t="shared" si="5"/>
        <v>0</v>
      </c>
      <c r="P20" s="268"/>
      <c r="Q20" s="281">
        <f>三菜!F28</f>
        <v>0</v>
      </c>
      <c r="R20" s="317"/>
      <c r="S20" s="107"/>
      <c r="T20" s="87"/>
      <c r="U20" s="80"/>
      <c r="V20" s="91">
        <f t="shared" si="6"/>
        <v>0</v>
      </c>
      <c r="W20" s="268"/>
      <c r="X20" s="281">
        <f>三菜!F37</f>
        <v>0</v>
      </c>
      <c r="Y20" s="317"/>
      <c r="Z20" s="107"/>
      <c r="AA20" s="87"/>
      <c r="AB20" s="80"/>
      <c r="AC20" s="91">
        <f t="shared" si="7"/>
        <v>0</v>
      </c>
      <c r="AD20" s="268"/>
      <c r="AE20" s="281">
        <f>三菜!F46</f>
        <v>0</v>
      </c>
      <c r="AF20" s="317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4"/>
      <c r="B21" s="268"/>
      <c r="C21" s="281">
        <f>三菜!F11</f>
        <v>0</v>
      </c>
      <c r="D21" s="317"/>
      <c r="E21" s="107"/>
      <c r="F21" s="87"/>
      <c r="G21" s="120"/>
      <c r="H21" s="91">
        <f t="shared" si="0"/>
        <v>0</v>
      </c>
      <c r="I21" s="268"/>
      <c r="J21" s="281">
        <f>三菜!F20</f>
        <v>0</v>
      </c>
      <c r="K21" s="317"/>
      <c r="L21" s="107"/>
      <c r="M21" s="87"/>
      <c r="N21" s="120"/>
      <c r="O21" s="91">
        <f t="shared" si="5"/>
        <v>0</v>
      </c>
      <c r="P21" s="268"/>
      <c r="Q21" s="281">
        <f>三菜!F29</f>
        <v>0</v>
      </c>
      <c r="R21" s="317"/>
      <c r="S21" s="107"/>
      <c r="T21" s="87"/>
      <c r="U21" s="80"/>
      <c r="V21" s="91">
        <f t="shared" si="6"/>
        <v>0</v>
      </c>
      <c r="W21" s="268"/>
      <c r="X21" s="281">
        <f>三菜!F38</f>
        <v>0</v>
      </c>
      <c r="Y21" s="317"/>
      <c r="Z21" s="107"/>
      <c r="AA21" s="87"/>
      <c r="AB21" s="80"/>
      <c r="AC21" s="91">
        <f t="shared" si="7"/>
        <v>0</v>
      </c>
      <c r="AD21" s="268"/>
      <c r="AE21" s="281">
        <f>三菜!F47</f>
        <v>0</v>
      </c>
      <c r="AF21" s="317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98"/>
      <c r="B22" s="269"/>
      <c r="C22" s="299">
        <f>三菜!F12</f>
        <v>0</v>
      </c>
      <c r="D22" s="318"/>
      <c r="E22" s="102"/>
      <c r="F22" s="88"/>
      <c r="G22" s="121"/>
      <c r="H22" s="84">
        <f t="shared" si="0"/>
        <v>0</v>
      </c>
      <c r="I22" s="269"/>
      <c r="J22" s="299">
        <f>三菜!F21</f>
        <v>0</v>
      </c>
      <c r="K22" s="318"/>
      <c r="L22" s="102"/>
      <c r="M22" s="88"/>
      <c r="N22" s="121"/>
      <c r="O22" s="84">
        <f t="shared" si="5"/>
        <v>0</v>
      </c>
      <c r="P22" s="269"/>
      <c r="Q22" s="299">
        <f>三菜!F30</f>
        <v>0</v>
      </c>
      <c r="R22" s="318"/>
      <c r="S22" s="102"/>
      <c r="T22" s="88"/>
      <c r="U22" s="81"/>
      <c r="V22" s="84">
        <f t="shared" si="6"/>
        <v>0</v>
      </c>
      <c r="W22" s="269"/>
      <c r="X22" s="299">
        <f>三菜!F39</f>
        <v>0</v>
      </c>
      <c r="Y22" s="318"/>
      <c r="Z22" s="102"/>
      <c r="AA22" s="88"/>
      <c r="AB22" s="81"/>
      <c r="AC22" s="84">
        <f t="shared" si="7"/>
        <v>0</v>
      </c>
      <c r="AD22" s="269"/>
      <c r="AE22" s="299">
        <f>三菜!F48</f>
        <v>0</v>
      </c>
      <c r="AF22" s="318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93" t="s">
        <v>44</v>
      </c>
      <c r="B23" s="267" t="str">
        <f>TRIM(三菜!G4)</f>
        <v>炒小白菜</v>
      </c>
      <c r="C23" s="290" t="str">
        <f>三菜!G5</f>
        <v>小白菜(切) 　　　20Kg</v>
      </c>
      <c r="D23" s="329"/>
      <c r="E23" s="105"/>
      <c r="F23" s="89" t="s">
        <v>60</v>
      </c>
      <c r="G23" s="119"/>
      <c r="H23" s="91">
        <f>E23*G23</f>
        <v>0</v>
      </c>
      <c r="I23" s="267" t="str">
        <f>TRIM(三菜!G13)</f>
        <v>炒油菜</v>
      </c>
      <c r="J23" s="290" t="str">
        <f>三菜!G14</f>
        <v>油菜(切) 　　　　20Kg</v>
      </c>
      <c r="K23" s="329"/>
      <c r="L23" s="105"/>
      <c r="M23" s="89" t="s">
        <v>60</v>
      </c>
      <c r="N23" s="119"/>
      <c r="O23" s="91">
        <f>L23*N23</f>
        <v>0</v>
      </c>
      <c r="P23" s="267" t="str">
        <f>TRIM(三菜!G22)</f>
        <v/>
      </c>
      <c r="Q23" s="290">
        <f>三菜!G23</f>
        <v>0</v>
      </c>
      <c r="R23" s="329"/>
      <c r="S23" s="105"/>
      <c r="T23" s="89" t="s">
        <v>60</v>
      </c>
      <c r="U23" s="82"/>
      <c r="V23" s="91">
        <f>S23*U23</f>
        <v>0</v>
      </c>
      <c r="W23" s="267" t="str">
        <f>TRIM(三菜!G31)</f>
        <v>鐵板銀芽</v>
      </c>
      <c r="X23" s="290" t="str">
        <f>三菜!G32</f>
        <v>豆芽菜 　　　　　13Kg</v>
      </c>
      <c r="Y23" s="329"/>
      <c r="Z23" s="105"/>
      <c r="AA23" s="117" t="s">
        <v>60</v>
      </c>
      <c r="AB23" s="82"/>
      <c r="AC23" s="91">
        <f>Z23*AB23</f>
        <v>0</v>
      </c>
      <c r="AD23" s="267" t="str">
        <f>TRIM(三菜!G40)</f>
        <v>炒青江菜</v>
      </c>
      <c r="AE23" s="290" t="str">
        <f>三菜!G41</f>
        <v>青江菜(切) 　　　14Kg</v>
      </c>
      <c r="AF23" s="329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4"/>
      <c r="B24" s="268"/>
      <c r="C24" s="281" t="str">
        <f>三菜!G6</f>
        <v>薑絲 　　　　　0.2Kg</v>
      </c>
      <c r="D24" s="317"/>
      <c r="E24" s="107"/>
      <c r="F24" s="86" t="s">
        <v>60</v>
      </c>
      <c r="G24" s="120"/>
      <c r="H24" s="91">
        <f t="shared" si="0"/>
        <v>0</v>
      </c>
      <c r="I24" s="268"/>
      <c r="J24" s="281" t="str">
        <f>三菜!G15</f>
        <v>蒜末 　　　　　0.2Kg</v>
      </c>
      <c r="K24" s="317"/>
      <c r="L24" s="107"/>
      <c r="M24" s="86" t="s">
        <v>60</v>
      </c>
      <c r="N24" s="120"/>
      <c r="O24" s="91">
        <f t="shared" ref="O24:O36" si="9">L24*N24</f>
        <v>0</v>
      </c>
      <c r="P24" s="268"/>
      <c r="Q24" s="281">
        <f>三菜!G24</f>
        <v>0</v>
      </c>
      <c r="R24" s="317"/>
      <c r="S24" s="107"/>
      <c r="T24" s="86" t="s">
        <v>60</v>
      </c>
      <c r="U24" s="80"/>
      <c r="V24" s="91">
        <f t="shared" ref="V24:V36" si="10">S24*U24</f>
        <v>0</v>
      </c>
      <c r="W24" s="268"/>
      <c r="X24" s="281" t="str">
        <f>三菜!G33</f>
        <v>紅蘿蔔絲 　　　　1Kg</v>
      </c>
      <c r="Y24" s="317"/>
      <c r="Z24" s="107"/>
      <c r="AA24" s="87" t="s">
        <v>60</v>
      </c>
      <c r="AB24" s="80"/>
      <c r="AC24" s="91">
        <f t="shared" ref="AC24:AC36" si="11">Z24*AB24</f>
        <v>0</v>
      </c>
      <c r="AD24" s="268"/>
      <c r="AE24" s="281" t="str">
        <f>三菜!G42</f>
        <v>薑絲 　　　　　0.2Kg</v>
      </c>
      <c r="AF24" s="317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4"/>
      <c r="B25" s="268"/>
      <c r="C25" s="281">
        <f>三菜!G7</f>
        <v>0</v>
      </c>
      <c r="D25" s="317"/>
      <c r="E25" s="107"/>
      <c r="F25" s="87"/>
      <c r="G25" s="106"/>
      <c r="H25" s="91">
        <f t="shared" si="0"/>
        <v>0</v>
      </c>
      <c r="I25" s="268"/>
      <c r="J25" s="281">
        <f>三菜!G16</f>
        <v>0</v>
      </c>
      <c r="K25" s="317"/>
      <c r="L25" s="107"/>
      <c r="M25" s="87"/>
      <c r="N25" s="106"/>
      <c r="O25" s="91">
        <f t="shared" si="9"/>
        <v>0</v>
      </c>
      <c r="P25" s="268"/>
      <c r="Q25" s="281">
        <f>三菜!G25</f>
        <v>0</v>
      </c>
      <c r="R25" s="317"/>
      <c r="S25" s="107"/>
      <c r="T25" s="87"/>
      <c r="U25" s="87"/>
      <c r="V25" s="91">
        <f t="shared" si="10"/>
        <v>0</v>
      </c>
      <c r="W25" s="268"/>
      <c r="X25" s="281" t="str">
        <f>三菜!G34</f>
        <v>蒜末 　　　　　0.1Kg</v>
      </c>
      <c r="Y25" s="317"/>
      <c r="Z25" s="107"/>
      <c r="AA25" s="87"/>
      <c r="AB25" s="87"/>
      <c r="AC25" s="91">
        <f t="shared" si="11"/>
        <v>0</v>
      </c>
      <c r="AD25" s="268"/>
      <c r="AE25" s="281">
        <f>三菜!G43</f>
        <v>0</v>
      </c>
      <c r="AF25" s="317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4"/>
      <c r="B26" s="268"/>
      <c r="C26" s="281">
        <f>三菜!G8</f>
        <v>0</v>
      </c>
      <c r="D26" s="317"/>
      <c r="E26" s="107"/>
      <c r="F26" s="87"/>
      <c r="G26" s="106"/>
      <c r="H26" s="91">
        <f t="shared" si="0"/>
        <v>0</v>
      </c>
      <c r="I26" s="268"/>
      <c r="J26" s="281">
        <f>三菜!G17</f>
        <v>0</v>
      </c>
      <c r="K26" s="317"/>
      <c r="L26" s="107"/>
      <c r="M26" s="87"/>
      <c r="N26" s="106"/>
      <c r="O26" s="91">
        <f t="shared" si="9"/>
        <v>0</v>
      </c>
      <c r="P26" s="268"/>
      <c r="Q26" s="281">
        <f>三菜!G26</f>
        <v>0</v>
      </c>
      <c r="R26" s="317"/>
      <c r="S26" s="107"/>
      <c r="T26" s="87"/>
      <c r="U26" s="87"/>
      <c r="V26" s="91">
        <f t="shared" si="10"/>
        <v>0</v>
      </c>
      <c r="W26" s="268"/>
      <c r="X26" s="281">
        <f>三菜!G35</f>
        <v>0</v>
      </c>
      <c r="Y26" s="317"/>
      <c r="Z26" s="107"/>
      <c r="AA26" s="87"/>
      <c r="AB26" s="87"/>
      <c r="AC26" s="91">
        <f t="shared" si="11"/>
        <v>0</v>
      </c>
      <c r="AD26" s="268"/>
      <c r="AE26" s="281">
        <f>三菜!G44</f>
        <v>0</v>
      </c>
      <c r="AF26" s="317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4"/>
      <c r="B27" s="268"/>
      <c r="C27" s="281">
        <f>三菜!G9</f>
        <v>0</v>
      </c>
      <c r="D27" s="317"/>
      <c r="E27" s="107"/>
      <c r="F27" s="87"/>
      <c r="G27" s="106"/>
      <c r="H27" s="91">
        <f t="shared" si="0"/>
        <v>0</v>
      </c>
      <c r="I27" s="268"/>
      <c r="J27" s="281">
        <f>三菜!G18</f>
        <v>0</v>
      </c>
      <c r="K27" s="317"/>
      <c r="L27" s="107"/>
      <c r="M27" s="87"/>
      <c r="N27" s="106"/>
      <c r="O27" s="91">
        <f t="shared" si="9"/>
        <v>0</v>
      </c>
      <c r="P27" s="268"/>
      <c r="Q27" s="281">
        <f>三菜!G27</f>
        <v>0</v>
      </c>
      <c r="R27" s="317"/>
      <c r="S27" s="107"/>
      <c r="T27" s="87"/>
      <c r="U27" s="87"/>
      <c r="V27" s="91">
        <f t="shared" si="10"/>
        <v>0</v>
      </c>
      <c r="W27" s="268"/>
      <c r="X27" s="281">
        <f>三菜!G36</f>
        <v>0</v>
      </c>
      <c r="Y27" s="317"/>
      <c r="Z27" s="107"/>
      <c r="AA27" s="87"/>
      <c r="AB27" s="87"/>
      <c r="AC27" s="91">
        <f t="shared" si="11"/>
        <v>0</v>
      </c>
      <c r="AD27" s="268"/>
      <c r="AE27" s="281">
        <f>三菜!G45</f>
        <v>0</v>
      </c>
      <c r="AF27" s="317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98"/>
      <c r="B28" s="270"/>
      <c r="C28" s="299">
        <f>三菜!G12</f>
        <v>0</v>
      </c>
      <c r="D28" s="318"/>
      <c r="E28" s="124"/>
      <c r="F28" s="88"/>
      <c r="G28" s="122"/>
      <c r="H28" s="93">
        <f t="shared" si="0"/>
        <v>0</v>
      </c>
      <c r="I28" s="270"/>
      <c r="J28" s="299" t="str">
        <f>三菜!G19</f>
        <v>六嘉中</v>
      </c>
      <c r="K28" s="318"/>
      <c r="L28" s="124"/>
      <c r="M28" s="88"/>
      <c r="N28" s="122"/>
      <c r="O28" s="93">
        <f t="shared" si="9"/>
        <v>0</v>
      </c>
      <c r="P28" s="270"/>
      <c r="Q28" s="299" t="str">
        <f>三菜!G28</f>
        <v>六嘉中</v>
      </c>
      <c r="R28" s="318"/>
      <c r="S28" s="124"/>
      <c r="T28" s="88"/>
      <c r="U28" s="88"/>
      <c r="V28" s="93">
        <f t="shared" si="10"/>
        <v>0</v>
      </c>
      <c r="W28" s="270"/>
      <c r="X28" s="299" t="str">
        <f>三菜!G37</f>
        <v>六嘉中</v>
      </c>
      <c r="Y28" s="318"/>
      <c r="Z28" s="124"/>
      <c r="AA28" s="88"/>
      <c r="AB28" s="88"/>
      <c r="AC28" s="93">
        <f t="shared" si="11"/>
        <v>0</v>
      </c>
      <c r="AD28" s="270"/>
      <c r="AE28" s="299" t="str">
        <f>三菜!G46</f>
        <v>六嘉中</v>
      </c>
      <c r="AF28" s="318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3" t="s">
        <v>45</v>
      </c>
      <c r="B29" s="267" t="str">
        <f>TRIM(三菜!H4)</f>
        <v>筍子湯</v>
      </c>
      <c r="C29" s="290" t="str">
        <f>三菜!H5</f>
        <v>鮮筍絲 　　　　8.5Kg</v>
      </c>
      <c r="D29" s="329"/>
      <c r="E29" s="105"/>
      <c r="F29" s="117" t="s">
        <v>60</v>
      </c>
      <c r="G29" s="104"/>
      <c r="H29" s="83">
        <f t="shared" si="0"/>
        <v>0</v>
      </c>
      <c r="I29" s="267" t="str">
        <f>TRIM(三菜!H13)</f>
        <v>南瓜湯</v>
      </c>
      <c r="J29" s="290" t="str">
        <f>三菜!H14</f>
        <v>南瓜片 　　　　　10Kg</v>
      </c>
      <c r="K29" s="329"/>
      <c r="L29" s="105"/>
      <c r="M29" s="89" t="s">
        <v>60</v>
      </c>
      <c r="N29" s="104"/>
      <c r="O29" s="83">
        <f t="shared" si="9"/>
        <v>0</v>
      </c>
      <c r="P29" s="267" t="str">
        <f>TRIM(三菜!H22)</f>
        <v/>
      </c>
      <c r="Q29" s="290">
        <f>三菜!H23</f>
        <v>0</v>
      </c>
      <c r="R29" s="329"/>
      <c r="S29" s="105"/>
      <c r="T29" s="89" t="s">
        <v>60</v>
      </c>
      <c r="U29" s="89"/>
      <c r="V29" s="83">
        <f t="shared" si="10"/>
        <v>0</v>
      </c>
      <c r="W29" s="267" t="str">
        <f>TRIM(三菜!H31)</f>
        <v>紫菜蛋花湯</v>
      </c>
      <c r="X29" s="290" t="str">
        <f>三菜!H32</f>
        <v>蛋(10粒/盒/約0.6k) 3盒</v>
      </c>
      <c r="Y29" s="329"/>
      <c r="Z29" s="105"/>
      <c r="AA29" s="117" t="s">
        <v>60</v>
      </c>
      <c r="AB29" s="89"/>
      <c r="AC29" s="83">
        <f t="shared" si="11"/>
        <v>0</v>
      </c>
      <c r="AD29" s="267" t="str">
        <f>TRIM(三菜!H40)</f>
        <v>綠豆湯(提早送)</v>
      </c>
      <c r="AE29" s="290" t="str">
        <f>三菜!H41</f>
        <v>綠豆 　　　　　　</v>
      </c>
      <c r="AF29" s="329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94"/>
      <c r="B30" s="268"/>
      <c r="C30" s="281" t="str">
        <f>三菜!H6</f>
        <v>豬大骨*溫 　　　　2Kg</v>
      </c>
      <c r="D30" s="317"/>
      <c r="E30" s="107"/>
      <c r="F30" s="87" t="s">
        <v>60</v>
      </c>
      <c r="G30" s="106"/>
      <c r="H30" s="91">
        <f t="shared" si="0"/>
        <v>0</v>
      </c>
      <c r="I30" s="268"/>
      <c r="J30" s="281" t="str">
        <f>三菜!H15</f>
        <v>豬大骨*溫 　　　　2Kg</v>
      </c>
      <c r="K30" s="317"/>
      <c r="L30" s="107"/>
      <c r="M30" s="86" t="s">
        <v>60</v>
      </c>
      <c r="N30" s="106"/>
      <c r="O30" s="91">
        <f t="shared" si="9"/>
        <v>0</v>
      </c>
      <c r="P30" s="268"/>
      <c r="Q30" s="281">
        <f>三菜!H24</f>
        <v>0</v>
      </c>
      <c r="R30" s="317"/>
      <c r="S30" s="107"/>
      <c r="T30" s="86" t="s">
        <v>60</v>
      </c>
      <c r="U30" s="87"/>
      <c r="V30" s="91">
        <f t="shared" si="10"/>
        <v>0</v>
      </c>
      <c r="W30" s="268"/>
      <c r="X30" s="281" t="str">
        <f>三菜!H33</f>
        <v>紫菜片 　　　　0.2Kg</v>
      </c>
      <c r="Y30" s="317"/>
      <c r="Z30" s="107"/>
      <c r="AA30" s="87" t="s">
        <v>60</v>
      </c>
      <c r="AB30" s="87"/>
      <c r="AC30" s="91">
        <f t="shared" si="11"/>
        <v>0</v>
      </c>
      <c r="AD30" s="268"/>
      <c r="AE30" s="281">
        <f>三菜!H42</f>
        <v>0</v>
      </c>
      <c r="AF30" s="317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94"/>
      <c r="B31" s="268"/>
      <c r="C31" s="281">
        <f>三菜!H7</f>
        <v>0</v>
      </c>
      <c r="D31" s="317"/>
      <c r="E31" s="107"/>
      <c r="F31" s="87" t="s">
        <v>60</v>
      </c>
      <c r="G31" s="106"/>
      <c r="H31" s="91">
        <f t="shared" si="0"/>
        <v>0</v>
      </c>
      <c r="I31" s="268"/>
      <c r="J31" s="281">
        <f>三菜!H16</f>
        <v>0</v>
      </c>
      <c r="K31" s="317"/>
      <c r="L31" s="107"/>
      <c r="M31" s="86" t="s">
        <v>60</v>
      </c>
      <c r="N31" s="106"/>
      <c r="O31" s="91">
        <f t="shared" si="9"/>
        <v>0</v>
      </c>
      <c r="P31" s="268"/>
      <c r="Q31" s="281">
        <f>三菜!H25</f>
        <v>0</v>
      </c>
      <c r="R31" s="317"/>
      <c r="S31" s="107"/>
      <c r="T31" s="86" t="s">
        <v>60</v>
      </c>
      <c r="U31" s="87"/>
      <c r="V31" s="91">
        <f t="shared" si="10"/>
        <v>0</v>
      </c>
      <c r="W31" s="268"/>
      <c r="X31" s="281" t="str">
        <f>三菜!H34</f>
        <v>青蔥珠 　　　　0.1Kg</v>
      </c>
      <c r="Y31" s="317"/>
      <c r="Z31" s="107"/>
      <c r="AA31" s="86" t="s">
        <v>60</v>
      </c>
      <c r="AB31" s="87"/>
      <c r="AC31" s="91">
        <f t="shared" si="11"/>
        <v>0</v>
      </c>
      <c r="AD31" s="268"/>
      <c r="AE31" s="281">
        <f>三菜!H43</f>
        <v>0</v>
      </c>
      <c r="AF31" s="317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94"/>
      <c r="B32" s="268"/>
      <c r="C32" s="281">
        <f>三菜!H8</f>
        <v>0</v>
      </c>
      <c r="D32" s="317"/>
      <c r="E32" s="107"/>
      <c r="F32" s="87"/>
      <c r="G32" s="106"/>
      <c r="H32" s="91">
        <f t="shared" si="0"/>
        <v>0</v>
      </c>
      <c r="I32" s="268"/>
      <c r="J32" s="281">
        <f>三菜!H17</f>
        <v>0</v>
      </c>
      <c r="K32" s="317"/>
      <c r="L32" s="107"/>
      <c r="M32" s="87"/>
      <c r="N32" s="106"/>
      <c r="O32" s="91">
        <f t="shared" si="9"/>
        <v>0</v>
      </c>
      <c r="P32" s="268"/>
      <c r="Q32" s="281">
        <f>三菜!H26</f>
        <v>0</v>
      </c>
      <c r="R32" s="317"/>
      <c r="S32" s="107"/>
      <c r="T32" s="87"/>
      <c r="U32" s="87"/>
      <c r="V32" s="91">
        <f t="shared" si="10"/>
        <v>0</v>
      </c>
      <c r="W32" s="268"/>
      <c r="X32" s="281">
        <f>三菜!H35</f>
        <v>0</v>
      </c>
      <c r="Y32" s="317"/>
      <c r="Z32" s="107"/>
      <c r="AA32" s="87"/>
      <c r="AB32" s="87"/>
      <c r="AC32" s="91">
        <f t="shared" si="11"/>
        <v>0</v>
      </c>
      <c r="AD32" s="268"/>
      <c r="AE32" s="281">
        <f>三菜!H44</f>
        <v>0</v>
      </c>
      <c r="AF32" s="317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94"/>
      <c r="B33" s="268"/>
      <c r="C33" s="281">
        <f>三菜!H9</f>
        <v>0</v>
      </c>
      <c r="D33" s="317"/>
      <c r="E33" s="107"/>
      <c r="F33" s="87"/>
      <c r="G33" s="106"/>
      <c r="H33" s="91">
        <f t="shared" si="0"/>
        <v>0</v>
      </c>
      <c r="I33" s="268"/>
      <c r="J33" s="281">
        <f>三菜!H18</f>
        <v>0</v>
      </c>
      <c r="K33" s="317"/>
      <c r="L33" s="107"/>
      <c r="M33" s="87"/>
      <c r="N33" s="106"/>
      <c r="O33" s="91">
        <f t="shared" si="9"/>
        <v>0</v>
      </c>
      <c r="P33" s="268"/>
      <c r="Q33" s="281">
        <f>三菜!H27</f>
        <v>0</v>
      </c>
      <c r="R33" s="317"/>
      <c r="S33" s="107"/>
      <c r="T33" s="87"/>
      <c r="U33" s="87"/>
      <c r="V33" s="91">
        <f t="shared" si="10"/>
        <v>0</v>
      </c>
      <c r="W33" s="268"/>
      <c r="X33" s="281">
        <f>三菜!H36</f>
        <v>0</v>
      </c>
      <c r="Y33" s="317"/>
      <c r="Z33" s="107"/>
      <c r="AA33" s="87"/>
      <c r="AB33" s="87"/>
      <c r="AC33" s="91">
        <f t="shared" si="11"/>
        <v>0</v>
      </c>
      <c r="AD33" s="268"/>
      <c r="AE33" s="281">
        <f>三菜!H45</f>
        <v>0</v>
      </c>
      <c r="AF33" s="317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4"/>
      <c r="B34" s="268"/>
      <c r="C34" s="281">
        <f>三菜!H11</f>
        <v>0</v>
      </c>
      <c r="D34" s="317"/>
      <c r="E34" s="107"/>
      <c r="F34" s="87"/>
      <c r="G34" s="106"/>
      <c r="H34" s="91">
        <f t="shared" si="0"/>
        <v>0</v>
      </c>
      <c r="I34" s="268"/>
      <c r="J34" s="281">
        <f>三菜!H19</f>
        <v>0</v>
      </c>
      <c r="K34" s="317"/>
      <c r="L34" s="107"/>
      <c r="M34" s="87"/>
      <c r="N34" s="106"/>
      <c r="O34" s="91">
        <f t="shared" si="9"/>
        <v>0</v>
      </c>
      <c r="P34" s="268"/>
      <c r="Q34" s="281">
        <f>三菜!H28</f>
        <v>0</v>
      </c>
      <c r="R34" s="317"/>
      <c r="S34" s="107"/>
      <c r="T34" s="87"/>
      <c r="U34" s="87"/>
      <c r="V34" s="91">
        <f t="shared" si="10"/>
        <v>0</v>
      </c>
      <c r="W34" s="268"/>
      <c r="X34" s="281">
        <f>三菜!H37</f>
        <v>0</v>
      </c>
      <c r="Y34" s="317"/>
      <c r="Z34" s="107"/>
      <c r="AA34" s="87"/>
      <c r="AB34" s="87"/>
      <c r="AC34" s="91">
        <f t="shared" si="11"/>
        <v>0</v>
      </c>
      <c r="AD34" s="268"/>
      <c r="AE34" s="281">
        <f>三菜!H46</f>
        <v>0</v>
      </c>
      <c r="AF34" s="317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94"/>
      <c r="B35" s="270"/>
      <c r="C35" s="299">
        <f>三菜!H12</f>
        <v>0</v>
      </c>
      <c r="D35" s="318"/>
      <c r="E35" s="102"/>
      <c r="F35" s="88"/>
      <c r="G35" s="122"/>
      <c r="H35" s="93">
        <f t="shared" si="0"/>
        <v>0</v>
      </c>
      <c r="I35" s="270"/>
      <c r="J35" s="299">
        <f>三菜!H20</f>
        <v>0</v>
      </c>
      <c r="K35" s="318"/>
      <c r="L35" s="102"/>
      <c r="M35" s="88"/>
      <c r="N35" s="122"/>
      <c r="O35" s="93">
        <f t="shared" si="9"/>
        <v>0</v>
      </c>
      <c r="P35" s="270"/>
      <c r="Q35" s="299">
        <f>三菜!H29</f>
        <v>0</v>
      </c>
      <c r="R35" s="318"/>
      <c r="S35" s="102"/>
      <c r="T35" s="88"/>
      <c r="U35" s="88"/>
      <c r="V35" s="93">
        <f t="shared" si="10"/>
        <v>0</v>
      </c>
      <c r="W35" s="270"/>
      <c r="X35" s="299">
        <f>三菜!H38</f>
        <v>0</v>
      </c>
      <c r="Y35" s="318"/>
      <c r="Z35" s="102"/>
      <c r="AA35" s="88"/>
      <c r="AB35" s="88"/>
      <c r="AC35" s="93">
        <f t="shared" si="11"/>
        <v>0</v>
      </c>
      <c r="AD35" s="270"/>
      <c r="AE35" s="299">
        <f>三菜!H47</f>
        <v>0</v>
      </c>
      <c r="AF35" s="318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19">
        <f>三菜!I4</f>
        <v>0</v>
      </c>
      <c r="D36" s="320"/>
      <c r="E36" s="85"/>
      <c r="F36" s="95" t="s">
        <v>54</v>
      </c>
      <c r="G36" s="96"/>
      <c r="H36" s="109">
        <f t="shared" si="0"/>
        <v>0</v>
      </c>
      <c r="I36" s="108"/>
      <c r="J36" s="319" t="str">
        <f>三菜!I13</f>
        <v>李子(三粒)</v>
      </c>
      <c r="K36" s="320"/>
      <c r="L36" s="85"/>
      <c r="M36" s="95" t="s">
        <v>54</v>
      </c>
      <c r="N36" s="96"/>
      <c r="O36" s="109">
        <f t="shared" si="9"/>
        <v>0</v>
      </c>
      <c r="P36" s="108"/>
      <c r="Q36" s="319">
        <f>三菜!I22</f>
        <v>0</v>
      </c>
      <c r="R36" s="320"/>
      <c r="S36" s="85"/>
      <c r="T36" s="95" t="s">
        <v>54</v>
      </c>
      <c r="U36" s="96"/>
      <c r="V36" s="109">
        <f t="shared" si="10"/>
        <v>0</v>
      </c>
      <c r="W36" s="108"/>
      <c r="X36" s="319" t="str">
        <f>三菜!I31</f>
        <v>葡萄(三粒)</v>
      </c>
      <c r="Y36" s="320"/>
      <c r="Z36" s="85"/>
      <c r="AA36" s="95" t="s">
        <v>54</v>
      </c>
      <c r="AB36" s="96"/>
      <c r="AC36" s="109">
        <f t="shared" si="11"/>
        <v>0</v>
      </c>
      <c r="AD36" s="108"/>
      <c r="AE36" s="319">
        <f>三菜!I40</f>
        <v>0</v>
      </c>
      <c r="AF36" s="32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2" t="s">
        <v>61</v>
      </c>
      <c r="D37" s="323"/>
      <c r="E37" s="324">
        <f>SUM(H7:H36)</f>
        <v>0</v>
      </c>
      <c r="F37" s="324"/>
      <c r="G37" s="324"/>
      <c r="H37" s="325"/>
      <c r="I37" s="126"/>
      <c r="J37" s="322" t="s">
        <v>61</v>
      </c>
      <c r="K37" s="323"/>
      <c r="L37" s="324">
        <f>SUM(O7:O36)</f>
        <v>0</v>
      </c>
      <c r="M37" s="324"/>
      <c r="N37" s="324"/>
      <c r="O37" s="325"/>
      <c r="P37" s="126"/>
      <c r="Q37" s="322" t="s">
        <v>61</v>
      </c>
      <c r="R37" s="323"/>
      <c r="S37" s="324">
        <f>SUM(V7:V36)</f>
        <v>0</v>
      </c>
      <c r="T37" s="324"/>
      <c r="U37" s="324"/>
      <c r="V37" s="325"/>
      <c r="W37" s="126"/>
      <c r="X37" s="322" t="s">
        <v>61</v>
      </c>
      <c r="Y37" s="323"/>
      <c r="Z37" s="324">
        <f>SUM(AC7:AC36)</f>
        <v>0</v>
      </c>
      <c r="AA37" s="324"/>
      <c r="AB37" s="324"/>
      <c r="AC37" s="325"/>
      <c r="AD37" s="126"/>
      <c r="AE37" s="322" t="s">
        <v>61</v>
      </c>
      <c r="AF37" s="323"/>
      <c r="AG37" s="324">
        <f>SUM(AJ7:AJ36)</f>
        <v>0</v>
      </c>
      <c r="AH37" s="324"/>
      <c r="AI37" s="324"/>
      <c r="AJ37" s="325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4" t="s">
        <v>50</v>
      </c>
      <c r="B38" s="326" t="s">
        <v>51</v>
      </c>
      <c r="C38" s="326"/>
      <c r="D38" s="326"/>
      <c r="E38" s="97" t="s">
        <v>52</v>
      </c>
      <c r="F38" s="97"/>
      <c r="G38" s="326" t="s">
        <v>53</v>
      </c>
      <c r="H38" s="327"/>
      <c r="I38" s="326" t="s">
        <v>51</v>
      </c>
      <c r="J38" s="326"/>
      <c r="K38" s="326"/>
      <c r="L38" s="97" t="s">
        <v>52</v>
      </c>
      <c r="M38" s="97"/>
      <c r="N38" s="326" t="s">
        <v>53</v>
      </c>
      <c r="O38" s="327"/>
      <c r="P38" s="326" t="s">
        <v>51</v>
      </c>
      <c r="Q38" s="326"/>
      <c r="R38" s="326"/>
      <c r="S38" s="97" t="s">
        <v>52</v>
      </c>
      <c r="T38" s="97"/>
      <c r="U38" s="326" t="s">
        <v>53</v>
      </c>
      <c r="V38" s="327"/>
      <c r="W38" s="326" t="s">
        <v>51</v>
      </c>
      <c r="X38" s="326"/>
      <c r="Y38" s="326"/>
      <c r="Z38" s="97" t="s">
        <v>52</v>
      </c>
      <c r="AA38" s="97"/>
      <c r="AB38" s="326" t="s">
        <v>53</v>
      </c>
      <c r="AC38" s="327"/>
      <c r="AD38" s="326" t="s">
        <v>51</v>
      </c>
      <c r="AE38" s="326"/>
      <c r="AF38" s="326"/>
      <c r="AG38" s="97" t="s">
        <v>52</v>
      </c>
      <c r="AH38" s="97"/>
      <c r="AI38" s="326" t="s">
        <v>53</v>
      </c>
      <c r="AJ38" s="327"/>
    </row>
    <row r="39" spans="1:52">
      <c r="A39" s="335"/>
      <c r="B39" s="314"/>
      <c r="C39" s="31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4"/>
      <c r="J39" s="31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4"/>
      <c r="Q39" s="31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4">
        <v>0</v>
      </c>
      <c r="X39" s="31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4">
        <v>0</v>
      </c>
      <c r="AE39" s="31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5"/>
      <c r="B40" s="316" t="s">
        <v>56</v>
      </c>
      <c r="C40" s="316"/>
      <c r="D40" s="316"/>
      <c r="E40" s="316" t="s">
        <v>57</v>
      </c>
      <c r="F40" s="316"/>
      <c r="G40" s="316" t="s">
        <v>58</v>
      </c>
      <c r="H40" s="321"/>
      <c r="I40" s="316" t="s">
        <v>56</v>
      </c>
      <c r="J40" s="316"/>
      <c r="K40" s="316"/>
      <c r="L40" s="316" t="s">
        <v>57</v>
      </c>
      <c r="M40" s="316"/>
      <c r="N40" s="316" t="s">
        <v>58</v>
      </c>
      <c r="O40" s="321"/>
      <c r="P40" s="316" t="s">
        <v>56</v>
      </c>
      <c r="Q40" s="316"/>
      <c r="R40" s="316"/>
      <c r="S40" s="316" t="s">
        <v>57</v>
      </c>
      <c r="T40" s="316"/>
      <c r="U40" s="316" t="s">
        <v>58</v>
      </c>
      <c r="V40" s="321"/>
      <c r="W40" s="316" t="s">
        <v>56</v>
      </c>
      <c r="X40" s="316"/>
      <c r="Y40" s="316"/>
      <c r="Z40" s="316" t="s">
        <v>57</v>
      </c>
      <c r="AA40" s="316"/>
      <c r="AB40" s="316" t="s">
        <v>58</v>
      </c>
      <c r="AC40" s="321"/>
      <c r="AD40" s="316" t="s">
        <v>56</v>
      </c>
      <c r="AE40" s="316"/>
      <c r="AF40" s="316"/>
      <c r="AG40" s="316" t="s">
        <v>57</v>
      </c>
      <c r="AH40" s="316"/>
      <c r="AI40" s="316" t="s">
        <v>58</v>
      </c>
      <c r="AJ40" s="321"/>
    </row>
    <row r="41" spans="1:52" ht="16.8" thickBot="1">
      <c r="A41" s="336"/>
      <c r="B41" s="312">
        <v>0</v>
      </c>
      <c r="C41" s="313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2">
        <v>0</v>
      </c>
      <c r="J41" s="313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2">
        <v>0</v>
      </c>
      <c r="Q41" s="313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2">
        <v>0</v>
      </c>
      <c r="X41" s="313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2">
        <v>0</v>
      </c>
      <c r="AE41" s="313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37" t="str">
        <f>三菜!B1</f>
        <v>D03-6 嘉義縣六腳鄉六嘉國中 107學年度第2學期第18週午餐午餐食譜設計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8"/>
      <c r="B2" s="69" t="s">
        <v>0</v>
      </c>
      <c r="C2" s="66" t="str">
        <f>TRIM(三菜!B4)</f>
        <v>6</v>
      </c>
      <c r="D2" s="67" t="s">
        <v>6</v>
      </c>
      <c r="E2" s="66" t="str">
        <f>TRIM(三菜!B6)</f>
        <v>10</v>
      </c>
      <c r="F2" s="68" t="s">
        <v>7</v>
      </c>
      <c r="G2" s="256" t="str">
        <f>TRIM(三菜!B8)</f>
        <v>星期一</v>
      </c>
      <c r="H2" s="257"/>
      <c r="I2" s="73" t="s">
        <v>0</v>
      </c>
      <c r="J2" s="66" t="str">
        <f>TRIM(三菜!B13)</f>
        <v>6</v>
      </c>
      <c r="K2" s="67" t="s">
        <v>6</v>
      </c>
      <c r="L2" s="66" t="str">
        <f>TRIM(三菜!B15)</f>
        <v>11</v>
      </c>
      <c r="M2" s="68" t="s">
        <v>7</v>
      </c>
      <c r="N2" s="256" t="str">
        <f>TRIM(三菜!B17)</f>
        <v>星期二</v>
      </c>
      <c r="O2" s="257"/>
      <c r="P2" s="69" t="s">
        <v>0</v>
      </c>
      <c r="Q2" s="66" t="str">
        <f>TRIM(三菜!B22)</f>
        <v>6</v>
      </c>
      <c r="R2" s="67" t="s">
        <v>6</v>
      </c>
      <c r="S2" s="66" t="str">
        <f>TRIM(三菜!B24)</f>
        <v>12</v>
      </c>
      <c r="T2" s="68" t="s">
        <v>7</v>
      </c>
      <c r="U2" s="256" t="str">
        <f>TRIM(三菜!B26)</f>
        <v>星期三</v>
      </c>
      <c r="V2" s="257"/>
      <c r="W2" s="69" t="s">
        <v>0</v>
      </c>
      <c r="X2" s="66" t="str">
        <f>TRIM(三菜!B31)</f>
        <v>6</v>
      </c>
      <c r="Y2" s="67" t="s">
        <v>6</v>
      </c>
      <c r="Z2" s="66" t="str">
        <f>TRIM(三菜!B33)</f>
        <v>13</v>
      </c>
      <c r="AA2" s="68" t="s">
        <v>7</v>
      </c>
      <c r="AB2" s="256" t="str">
        <f>TRIM(三菜!B35)</f>
        <v>星期四</v>
      </c>
      <c r="AC2" s="257"/>
      <c r="AD2" s="69" t="s">
        <v>0</v>
      </c>
      <c r="AE2" s="66" t="str">
        <f>TRIM(三菜!B40)</f>
        <v>6</v>
      </c>
      <c r="AF2" s="67" t="s">
        <v>6</v>
      </c>
      <c r="AG2" s="66" t="str">
        <f>TRIM(三菜!B42)</f>
        <v>14</v>
      </c>
      <c r="AH2" s="68" t="s">
        <v>7</v>
      </c>
      <c r="AI2" s="256" t="str">
        <f>TRIM(三菜!B44)</f>
        <v>星期五</v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59"/>
      <c r="B3" s="70" t="s">
        <v>25</v>
      </c>
      <c r="C3" s="252" t="str">
        <f>TRIM(三菜!B12)</f>
        <v>256</v>
      </c>
      <c r="D3" s="252"/>
      <c r="E3" s="252"/>
      <c r="F3" s="253" t="s">
        <v>32</v>
      </c>
      <c r="G3" s="253"/>
      <c r="H3" s="254"/>
      <c r="I3" s="74" t="s">
        <v>25</v>
      </c>
      <c r="J3" s="372" t="str">
        <f>TRIM(三菜!B21)</f>
        <v>256</v>
      </c>
      <c r="K3" s="252"/>
      <c r="L3" s="252"/>
      <c r="M3" s="253" t="s">
        <v>32</v>
      </c>
      <c r="N3" s="253"/>
      <c r="O3" s="254"/>
      <c r="P3" s="70" t="s">
        <v>25</v>
      </c>
      <c r="Q3" s="252" t="str">
        <f>TRIM(三菜!B30)</f>
        <v>256</v>
      </c>
      <c r="R3" s="252"/>
      <c r="S3" s="252"/>
      <c r="T3" s="253" t="s">
        <v>32</v>
      </c>
      <c r="U3" s="253"/>
      <c r="V3" s="254"/>
      <c r="W3" s="70" t="s">
        <v>25</v>
      </c>
      <c r="X3" s="252" t="str">
        <f>TRIM(三菜!B39)</f>
        <v>173</v>
      </c>
      <c r="Y3" s="252"/>
      <c r="Z3" s="252"/>
      <c r="AA3" s="253" t="s">
        <v>32</v>
      </c>
      <c r="AB3" s="253"/>
      <c r="AC3" s="254"/>
      <c r="AD3" s="70" t="s">
        <v>25</v>
      </c>
      <c r="AE3" s="252" t="str">
        <f>TRIM(三菜!B48)</f>
        <v>173</v>
      </c>
      <c r="AF3" s="252"/>
      <c r="AG3" s="252"/>
      <c r="AH3" s="253" t="s">
        <v>32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59"/>
      <c r="B4" s="71" t="s">
        <v>2</v>
      </c>
      <c r="C4" s="261" t="str">
        <f>TRIM(三菜!D4)</f>
        <v>白米飯</v>
      </c>
      <c r="D4" s="261"/>
      <c r="E4" s="261"/>
      <c r="F4" s="261"/>
      <c r="G4" s="261"/>
      <c r="H4" s="262"/>
      <c r="I4" s="75" t="s">
        <v>2</v>
      </c>
      <c r="J4" s="330" t="str">
        <f>TRIM(三菜!D13)</f>
        <v>白米飯</v>
      </c>
      <c r="K4" s="244"/>
      <c r="L4" s="244"/>
      <c r="M4" s="244"/>
      <c r="N4" s="244"/>
      <c r="O4" s="245"/>
      <c r="P4" s="71" t="s">
        <v>2</v>
      </c>
      <c r="Q4" s="244" t="str">
        <f>TRIM(三菜!D22)</f>
        <v>白米飯</v>
      </c>
      <c r="R4" s="244"/>
      <c r="S4" s="244"/>
      <c r="T4" s="244"/>
      <c r="U4" s="244"/>
      <c r="V4" s="245"/>
      <c r="W4" s="71" t="s">
        <v>2</v>
      </c>
      <c r="X4" s="244" t="str">
        <f>TRIM(三菜!D31)</f>
        <v>白米飯(三年級今日開始不用餐)</v>
      </c>
      <c r="Y4" s="244"/>
      <c r="Z4" s="244"/>
      <c r="AA4" s="244"/>
      <c r="AB4" s="244"/>
      <c r="AC4" s="245"/>
      <c r="AD4" s="71" t="s">
        <v>2</v>
      </c>
      <c r="AE4" s="244" t="str">
        <f>TRIM(三菜!D40)</f>
        <v>白米飯</v>
      </c>
      <c r="AF4" s="244"/>
      <c r="AG4" s="244"/>
      <c r="AH4" s="244"/>
      <c r="AI4" s="244"/>
      <c r="AJ4" s="24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0"/>
      <c r="B5" s="65" t="s">
        <v>38</v>
      </c>
      <c r="C5" s="246" t="s">
        <v>63</v>
      </c>
      <c r="D5" s="247"/>
      <c r="E5" s="248"/>
      <c r="F5" s="246" t="s">
        <v>14</v>
      </c>
      <c r="G5" s="247"/>
      <c r="H5" s="249"/>
      <c r="I5" s="76" t="s">
        <v>38</v>
      </c>
      <c r="J5" s="246" t="s">
        <v>63</v>
      </c>
      <c r="K5" s="247"/>
      <c r="L5" s="248"/>
      <c r="M5" s="246" t="s">
        <v>14</v>
      </c>
      <c r="N5" s="247"/>
      <c r="O5" s="249"/>
      <c r="P5" s="72" t="s">
        <v>38</v>
      </c>
      <c r="Q5" s="246" t="s">
        <v>63</v>
      </c>
      <c r="R5" s="247"/>
      <c r="S5" s="248"/>
      <c r="T5" s="246" t="s">
        <v>14</v>
      </c>
      <c r="U5" s="247"/>
      <c r="V5" s="249"/>
      <c r="W5" s="72" t="s">
        <v>38</v>
      </c>
      <c r="X5" s="246" t="s">
        <v>63</v>
      </c>
      <c r="Y5" s="247"/>
      <c r="Z5" s="248"/>
      <c r="AA5" s="246" t="s">
        <v>14</v>
      </c>
      <c r="AB5" s="247"/>
      <c r="AC5" s="249"/>
      <c r="AD5" s="72" t="s">
        <v>38</v>
      </c>
      <c r="AE5" s="246" t="s">
        <v>63</v>
      </c>
      <c r="AF5" s="247"/>
      <c r="AG5" s="248"/>
      <c r="AH5" s="246" t="s">
        <v>14</v>
      </c>
      <c r="AI5" s="247"/>
      <c r="AJ5" s="24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4" t="s">
        <v>3</v>
      </c>
      <c r="B6" s="277" t="str">
        <f>TRIM(三菜!E4)</f>
        <v>左宗棠雞</v>
      </c>
      <c r="C6" s="278" t="str">
        <f>三菜!E5</f>
        <v>雞腿丁*鹽 　　　20Kg</v>
      </c>
      <c r="D6" s="278"/>
      <c r="E6" s="278"/>
      <c r="F6" s="278"/>
      <c r="G6" s="278"/>
      <c r="H6" s="280"/>
      <c r="I6" s="369" t="str">
        <f>TRIM(三菜!E13)</f>
        <v>香滷豬腳</v>
      </c>
      <c r="J6" s="290" t="str">
        <f>三菜!E14</f>
        <v>豬腳丁*溫 　　　16Kg</v>
      </c>
      <c r="K6" s="302"/>
      <c r="L6" s="302"/>
      <c r="M6" s="302"/>
      <c r="N6" s="302"/>
      <c r="O6" s="303"/>
      <c r="P6" s="277" t="str">
        <f>TRIM(三菜!E22)</f>
        <v>香菇肉羹飯</v>
      </c>
      <c r="Q6" s="278" t="str">
        <f>三菜!E23</f>
        <v>高麗菜(切片) 　13.5Kg</v>
      </c>
      <c r="R6" s="278"/>
      <c r="S6" s="278"/>
      <c r="T6" s="278"/>
      <c r="U6" s="278"/>
      <c r="V6" s="279"/>
      <c r="W6" s="277" t="str">
        <f>TRIM(三菜!E31)</f>
        <v>清蒸魚片</v>
      </c>
      <c r="X6" s="278" t="str">
        <f>三菜!E32</f>
        <v>*油甘魚片(CAS) 183片</v>
      </c>
      <c r="Y6" s="278"/>
      <c r="Z6" s="278"/>
      <c r="AA6" s="278"/>
      <c r="AB6" s="278"/>
      <c r="AC6" s="279"/>
      <c r="AD6" s="277" t="str">
        <f>TRIM(三菜!E40)</f>
        <v>香滷三節翅</v>
      </c>
      <c r="AE6" s="278" t="str">
        <f>三菜!E41</f>
        <v>三節翅**CAS 　　183支</v>
      </c>
      <c r="AF6" s="278"/>
      <c r="AG6" s="278"/>
      <c r="AH6" s="278"/>
      <c r="AI6" s="278"/>
      <c r="AJ6" s="27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4"/>
      <c r="B7" s="268"/>
      <c r="C7" s="271" t="str">
        <f>三菜!E6</f>
        <v>洋蔥片 　　　　　5Kg</v>
      </c>
      <c r="D7" s="271"/>
      <c r="E7" s="271"/>
      <c r="F7" s="271"/>
      <c r="G7" s="271"/>
      <c r="H7" s="281"/>
      <c r="I7" s="370"/>
      <c r="J7" s="281" t="str">
        <f>三菜!E15</f>
        <v>筍乾 　　　　　　8Kg</v>
      </c>
      <c r="K7" s="284"/>
      <c r="L7" s="284"/>
      <c r="M7" s="284"/>
      <c r="N7" s="284"/>
      <c r="O7" s="285"/>
      <c r="P7" s="268"/>
      <c r="Q7" s="271" t="str">
        <f>三菜!E24</f>
        <v>肉羹條 　　　　　8Kg</v>
      </c>
      <c r="R7" s="271"/>
      <c r="S7" s="271"/>
      <c r="T7" s="271"/>
      <c r="U7" s="271"/>
      <c r="V7" s="272"/>
      <c r="W7" s="268"/>
      <c r="X7" s="271" t="str">
        <f>三菜!E37</f>
        <v>綠豆 　　　　　　4Kg</v>
      </c>
      <c r="Y7" s="271"/>
      <c r="Z7" s="271"/>
      <c r="AA7" s="271"/>
      <c r="AB7" s="271"/>
      <c r="AC7" s="272"/>
      <c r="AD7" s="268"/>
      <c r="AE7" s="271" t="str">
        <f>三菜!E42</f>
        <v>薑片 　　　　　0.2Kg</v>
      </c>
      <c r="AF7" s="271"/>
      <c r="AG7" s="271"/>
      <c r="AH7" s="271"/>
      <c r="AI7" s="271"/>
      <c r="AJ7" s="272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4"/>
      <c r="B8" s="268"/>
      <c r="C8" s="271" t="str">
        <f>三菜!E7</f>
        <v>紅蘿蔔片 　　　　2Kg</v>
      </c>
      <c r="D8" s="271"/>
      <c r="E8" s="271"/>
      <c r="F8" s="271"/>
      <c r="G8" s="271"/>
      <c r="H8" s="281"/>
      <c r="I8" s="370"/>
      <c r="J8" s="281" t="str">
        <f>三菜!E16</f>
        <v>素皮絲中丁*濕 　2.5Kg</v>
      </c>
      <c r="K8" s="284"/>
      <c r="L8" s="284"/>
      <c r="M8" s="284"/>
      <c r="N8" s="284"/>
      <c r="O8" s="285"/>
      <c r="P8" s="268"/>
      <c r="Q8" s="271" t="str">
        <f>三菜!E25</f>
        <v>蛋(10粒/盒/約0.6k) 5盒</v>
      </c>
      <c r="R8" s="271"/>
      <c r="S8" s="271"/>
      <c r="T8" s="271"/>
      <c r="U8" s="271"/>
      <c r="V8" s="272"/>
      <c r="W8" s="268"/>
      <c r="X8" s="271" t="str">
        <f>三菜!E33</f>
        <v>薑絲 　　　　　0.2Kg</v>
      </c>
      <c r="Y8" s="271"/>
      <c r="Z8" s="271"/>
      <c r="AA8" s="271"/>
      <c r="AB8" s="271"/>
      <c r="AC8" s="272"/>
      <c r="AD8" s="268"/>
      <c r="AE8" s="271">
        <f>三菜!E43</f>
        <v>0</v>
      </c>
      <c r="AF8" s="271"/>
      <c r="AG8" s="271"/>
      <c r="AH8" s="271"/>
      <c r="AI8" s="271"/>
      <c r="AJ8" s="272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4"/>
      <c r="B9" s="268"/>
      <c r="C9" s="278" t="str">
        <f>三菜!E8</f>
        <v>蒜末 　　　　　0.2Kg</v>
      </c>
      <c r="D9" s="278"/>
      <c r="E9" s="278"/>
      <c r="F9" s="278"/>
      <c r="G9" s="278"/>
      <c r="H9" s="280"/>
      <c r="I9" s="370"/>
      <c r="J9" s="281">
        <f>三菜!E17</f>
        <v>0</v>
      </c>
      <c r="K9" s="284"/>
      <c r="L9" s="284"/>
      <c r="M9" s="284"/>
      <c r="N9" s="284"/>
      <c r="O9" s="285"/>
      <c r="P9" s="268"/>
      <c r="Q9" s="271" t="str">
        <f>三菜!E26</f>
        <v>鮮筍粗絲 　　　　4Kg</v>
      </c>
      <c r="R9" s="271"/>
      <c r="S9" s="271"/>
      <c r="T9" s="271"/>
      <c r="U9" s="271"/>
      <c r="V9" s="272"/>
      <c r="W9" s="268"/>
      <c r="X9" s="271">
        <f>三菜!E35</f>
        <v>0</v>
      </c>
      <c r="Y9" s="271"/>
      <c r="Z9" s="271"/>
      <c r="AA9" s="271"/>
      <c r="AB9" s="271"/>
      <c r="AC9" s="272"/>
      <c r="AD9" s="268"/>
      <c r="AE9" s="271">
        <f>三菜!E44</f>
        <v>0</v>
      </c>
      <c r="AF9" s="271"/>
      <c r="AG9" s="271"/>
      <c r="AH9" s="271"/>
      <c r="AI9" s="271"/>
      <c r="AJ9" s="272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4"/>
      <c r="B10" s="268"/>
      <c r="C10" s="271">
        <f>三菜!E9</f>
        <v>0</v>
      </c>
      <c r="D10" s="271"/>
      <c r="E10" s="271"/>
      <c r="F10" s="271"/>
      <c r="G10" s="271"/>
      <c r="H10" s="281"/>
      <c r="I10" s="370"/>
      <c r="J10" s="281">
        <f>三菜!E18</f>
        <v>0</v>
      </c>
      <c r="K10" s="284"/>
      <c r="L10" s="284"/>
      <c r="M10" s="284"/>
      <c r="N10" s="284"/>
      <c r="O10" s="285"/>
      <c r="P10" s="268"/>
      <c r="Q10" s="271" t="str">
        <f>三菜!E27</f>
        <v>紅蘿蔔絲 　　　　2Kg</v>
      </c>
      <c r="R10" s="271"/>
      <c r="S10" s="271"/>
      <c r="T10" s="271"/>
      <c r="U10" s="271"/>
      <c r="V10" s="272"/>
      <c r="W10" s="268"/>
      <c r="X10" s="271" t="str">
        <f>三菜!E36</f>
        <v>提早送</v>
      </c>
      <c r="Y10" s="271"/>
      <c r="Z10" s="271"/>
      <c r="AA10" s="271"/>
      <c r="AB10" s="271"/>
      <c r="AC10" s="272"/>
      <c r="AD10" s="268"/>
      <c r="AE10" s="271">
        <f>三菜!E45</f>
        <v>0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4"/>
      <c r="B11" s="268"/>
      <c r="C11" s="271">
        <f>三菜!E10</f>
        <v>0</v>
      </c>
      <c r="D11" s="271"/>
      <c r="E11" s="271"/>
      <c r="F11" s="271"/>
      <c r="G11" s="271"/>
      <c r="H11" s="281"/>
      <c r="I11" s="370"/>
      <c r="J11" s="281">
        <f>三菜!E19</f>
        <v>0</v>
      </c>
      <c r="K11" s="284"/>
      <c r="L11" s="284"/>
      <c r="M11" s="284"/>
      <c r="N11" s="284"/>
      <c r="O11" s="285"/>
      <c r="P11" s="268"/>
      <c r="Q11" s="271" t="str">
        <f>三菜!E28</f>
        <v>木耳絲 　　　　0.8Kg</v>
      </c>
      <c r="R11" s="271"/>
      <c r="S11" s="271"/>
      <c r="T11" s="271"/>
      <c r="U11" s="271"/>
      <c r="V11" s="272"/>
      <c r="W11" s="268"/>
      <c r="X11" s="271" t="e">
        <f>三菜!#REF!</f>
        <v>#REF!</v>
      </c>
      <c r="Y11" s="271"/>
      <c r="Z11" s="271"/>
      <c r="AA11" s="271"/>
      <c r="AB11" s="271"/>
      <c r="AC11" s="272"/>
      <c r="AD11" s="268"/>
      <c r="AE11" s="271">
        <f>三菜!E46</f>
        <v>0</v>
      </c>
      <c r="AF11" s="271"/>
      <c r="AG11" s="271"/>
      <c r="AH11" s="271"/>
      <c r="AI11" s="271"/>
      <c r="AJ11" s="272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4"/>
      <c r="B12" s="268"/>
      <c r="C12" s="278">
        <f>三菜!E11</f>
        <v>0</v>
      </c>
      <c r="D12" s="278"/>
      <c r="E12" s="278"/>
      <c r="F12" s="278"/>
      <c r="G12" s="278"/>
      <c r="H12" s="280"/>
      <c r="I12" s="370"/>
      <c r="J12" s="281">
        <f>三菜!E20</f>
        <v>0</v>
      </c>
      <c r="K12" s="284"/>
      <c r="L12" s="284"/>
      <c r="M12" s="284"/>
      <c r="N12" s="284"/>
      <c r="O12" s="285"/>
      <c r="P12" s="268"/>
      <c r="Q12" s="271" t="str">
        <f>三菜!E29</f>
        <v>乾香菇絲 　　　0.1Kg</v>
      </c>
      <c r="R12" s="271"/>
      <c r="S12" s="271"/>
      <c r="T12" s="271"/>
      <c r="U12" s="271"/>
      <c r="V12" s="272"/>
      <c r="W12" s="268"/>
      <c r="X12" s="271">
        <f>三菜!E38</f>
        <v>0</v>
      </c>
      <c r="Y12" s="271"/>
      <c r="Z12" s="271"/>
      <c r="AA12" s="271"/>
      <c r="AB12" s="271"/>
      <c r="AC12" s="272"/>
      <c r="AD12" s="268"/>
      <c r="AE12" s="271">
        <f>三菜!E47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8"/>
      <c r="B13" s="270"/>
      <c r="C13" s="271">
        <f>三菜!E12</f>
        <v>0</v>
      </c>
      <c r="D13" s="271"/>
      <c r="E13" s="271"/>
      <c r="F13" s="271"/>
      <c r="G13" s="271"/>
      <c r="H13" s="281"/>
      <c r="I13" s="371"/>
      <c r="J13" s="299">
        <f>三菜!E21</f>
        <v>0</v>
      </c>
      <c r="K13" s="300"/>
      <c r="L13" s="300"/>
      <c r="M13" s="300"/>
      <c r="N13" s="300"/>
      <c r="O13" s="301"/>
      <c r="P13" s="269"/>
      <c r="Q13" s="271">
        <f>三菜!E30</f>
        <v>0</v>
      </c>
      <c r="R13" s="271"/>
      <c r="S13" s="271"/>
      <c r="T13" s="271"/>
      <c r="U13" s="271"/>
      <c r="V13" s="272"/>
      <c r="W13" s="269"/>
      <c r="X13" s="271">
        <f>三菜!E39</f>
        <v>0</v>
      </c>
      <c r="Y13" s="271"/>
      <c r="Z13" s="271"/>
      <c r="AA13" s="271"/>
      <c r="AB13" s="271"/>
      <c r="AC13" s="272"/>
      <c r="AD13" s="269"/>
      <c r="AE13" s="271">
        <f>三菜!E48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3" t="s">
        <v>4</v>
      </c>
      <c r="B14" s="267" t="str">
        <f>TRIM(三菜!F4)</f>
        <v>香滷貢丸</v>
      </c>
      <c r="C14" s="275" t="str">
        <f>三菜!F5</f>
        <v>貢丸(中27) 　　266個</v>
      </c>
      <c r="D14" s="275"/>
      <c r="E14" s="275"/>
      <c r="F14" s="275"/>
      <c r="G14" s="275"/>
      <c r="H14" s="276"/>
      <c r="I14" s="369" t="str">
        <f>TRIM(三菜!F13)</f>
        <v>干片培根鮮蔬</v>
      </c>
      <c r="J14" s="290" t="str">
        <f>三菜!F14</f>
        <v>豆芽菜 　　　　　12Kg</v>
      </c>
      <c r="K14" s="302"/>
      <c r="L14" s="302"/>
      <c r="M14" s="302"/>
      <c r="N14" s="302"/>
      <c r="O14" s="303"/>
      <c r="P14" s="267" t="str">
        <f>TRIM(三菜!F22)</f>
        <v>油膏水餃(4粒/份)</v>
      </c>
      <c r="Q14" s="275" t="str">
        <f>三菜!F23</f>
        <v>熟水餃(奇巧) 　1064粒</v>
      </c>
      <c r="R14" s="275"/>
      <c r="S14" s="275"/>
      <c r="T14" s="275"/>
      <c r="U14" s="275"/>
      <c r="V14" s="276"/>
      <c r="W14" s="267" t="str">
        <f>TRIM(三菜!F31)</f>
        <v>偽蟹黃豆腐</v>
      </c>
      <c r="X14" s="275" t="str">
        <f>三菜!F32</f>
        <v>蛋黃(粒) 　　　　18個</v>
      </c>
      <c r="Y14" s="275"/>
      <c r="Z14" s="275"/>
      <c r="AA14" s="275"/>
      <c r="AB14" s="275"/>
      <c r="AC14" s="276"/>
      <c r="AD14" s="267" t="str">
        <f>TRIM(三菜!F40)</f>
        <v>繽紛滑蛋</v>
      </c>
      <c r="AE14" s="275" t="str">
        <f>三菜!F41</f>
        <v>蛋(10粒/盒/約0.6k) 13盒</v>
      </c>
      <c r="AF14" s="275"/>
      <c r="AG14" s="275"/>
      <c r="AH14" s="275"/>
      <c r="AI14" s="275"/>
      <c r="AJ14" s="27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4"/>
      <c r="B15" s="268"/>
      <c r="C15" s="281">
        <f>三菜!F6</f>
        <v>0</v>
      </c>
      <c r="D15" s="284"/>
      <c r="E15" s="284"/>
      <c r="F15" s="284"/>
      <c r="G15" s="284"/>
      <c r="H15" s="285"/>
      <c r="I15" s="370"/>
      <c r="J15" s="281" t="str">
        <f>三菜!F15</f>
        <v>豆干片 　　　　　3Kg</v>
      </c>
      <c r="K15" s="284"/>
      <c r="L15" s="284"/>
      <c r="M15" s="284"/>
      <c r="N15" s="284"/>
      <c r="O15" s="285"/>
      <c r="P15" s="268"/>
      <c r="Q15" s="271" t="str">
        <f>三菜!F24</f>
        <v>醬油膏(6K) 　　　0桶</v>
      </c>
      <c r="R15" s="271"/>
      <c r="S15" s="271"/>
      <c r="T15" s="271"/>
      <c r="U15" s="271"/>
      <c r="V15" s="272"/>
      <c r="W15" s="268"/>
      <c r="X15" s="271" t="str">
        <f>三菜!F33</f>
        <v>南瓜小丁 　　　　4Kg</v>
      </c>
      <c r="Y15" s="271"/>
      <c r="Z15" s="271"/>
      <c r="AA15" s="271"/>
      <c r="AB15" s="271"/>
      <c r="AC15" s="272"/>
      <c r="AD15" s="268"/>
      <c r="AE15" s="271" t="str">
        <f>三菜!F42</f>
        <v>三色豆 　　　　　7Kg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4"/>
      <c r="B16" s="268"/>
      <c r="C16" s="281">
        <f>三菜!F7</f>
        <v>0</v>
      </c>
      <c r="D16" s="284"/>
      <c r="E16" s="284"/>
      <c r="F16" s="284"/>
      <c r="G16" s="284"/>
      <c r="H16" s="285"/>
      <c r="I16" s="370"/>
      <c r="J16" s="281" t="str">
        <f>三菜!F16</f>
        <v>碎培根 　　　　　3Kg</v>
      </c>
      <c r="K16" s="284"/>
      <c r="L16" s="284"/>
      <c r="M16" s="284"/>
      <c r="N16" s="284"/>
      <c r="O16" s="285"/>
      <c r="P16" s="268"/>
      <c r="Q16" s="271">
        <f>三菜!F25</f>
        <v>0</v>
      </c>
      <c r="R16" s="271"/>
      <c r="S16" s="271"/>
      <c r="T16" s="271"/>
      <c r="U16" s="271"/>
      <c r="V16" s="272"/>
      <c r="W16" s="268"/>
      <c r="X16" s="271" t="str">
        <f>三菜!F34</f>
        <v>豆腐中丁*7K 　　　2板</v>
      </c>
      <c r="Y16" s="271"/>
      <c r="Z16" s="271"/>
      <c r="AA16" s="271"/>
      <c r="AB16" s="271"/>
      <c r="AC16" s="272"/>
      <c r="AD16" s="268"/>
      <c r="AE16" s="271">
        <f>三菜!F43</f>
        <v>0</v>
      </c>
      <c r="AF16" s="271"/>
      <c r="AG16" s="271"/>
      <c r="AH16" s="271"/>
      <c r="AI16" s="271"/>
      <c r="AJ16" s="272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4"/>
      <c r="B17" s="268"/>
      <c r="C17" s="281">
        <f>三菜!F8</f>
        <v>0</v>
      </c>
      <c r="D17" s="284"/>
      <c r="E17" s="284"/>
      <c r="F17" s="284"/>
      <c r="G17" s="284"/>
      <c r="H17" s="285"/>
      <c r="I17" s="370"/>
      <c r="J17" s="281" t="str">
        <f>三菜!F17</f>
        <v>紅蘿蔔絲 　　　　2Kg</v>
      </c>
      <c r="K17" s="284"/>
      <c r="L17" s="284"/>
      <c r="M17" s="284"/>
      <c r="N17" s="284"/>
      <c r="O17" s="285"/>
      <c r="P17" s="268"/>
      <c r="Q17" s="271">
        <f>三菜!F26</f>
        <v>0</v>
      </c>
      <c r="R17" s="271"/>
      <c r="S17" s="271"/>
      <c r="T17" s="271"/>
      <c r="U17" s="271"/>
      <c r="V17" s="272"/>
      <c r="W17" s="268"/>
      <c r="X17" s="271" t="str">
        <f>三菜!F35</f>
        <v>三色豆 　　　　　1Kg</v>
      </c>
      <c r="Y17" s="271"/>
      <c r="Z17" s="271"/>
      <c r="AA17" s="271"/>
      <c r="AB17" s="271"/>
      <c r="AC17" s="272"/>
      <c r="AD17" s="268"/>
      <c r="AE17" s="271">
        <f>三菜!F44</f>
        <v>0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4"/>
      <c r="B18" s="268"/>
      <c r="C18" s="281">
        <f>三菜!F9</f>
        <v>0</v>
      </c>
      <c r="D18" s="284"/>
      <c r="E18" s="284"/>
      <c r="F18" s="284"/>
      <c r="G18" s="284"/>
      <c r="H18" s="285"/>
      <c r="I18" s="370"/>
      <c r="J18" s="281" t="str">
        <f>三菜!F18</f>
        <v>蒜末 　　　　　0.2Kg</v>
      </c>
      <c r="K18" s="284"/>
      <c r="L18" s="284"/>
      <c r="M18" s="284"/>
      <c r="N18" s="284"/>
      <c r="O18" s="285"/>
      <c r="P18" s="268"/>
      <c r="Q18" s="271">
        <f>三菜!F27</f>
        <v>0</v>
      </c>
      <c r="R18" s="271"/>
      <c r="S18" s="271"/>
      <c r="T18" s="271"/>
      <c r="U18" s="271"/>
      <c r="V18" s="272"/>
      <c r="W18" s="268"/>
      <c r="X18" s="271">
        <f>三菜!F36</f>
        <v>0</v>
      </c>
      <c r="Y18" s="271"/>
      <c r="Z18" s="271"/>
      <c r="AA18" s="271"/>
      <c r="AB18" s="271"/>
      <c r="AC18" s="272"/>
      <c r="AD18" s="268"/>
      <c r="AE18" s="271">
        <f>三菜!F45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4"/>
      <c r="B19" s="268"/>
      <c r="C19" s="281">
        <f>三菜!F10</f>
        <v>0</v>
      </c>
      <c r="D19" s="284"/>
      <c r="E19" s="284"/>
      <c r="F19" s="284"/>
      <c r="G19" s="284"/>
      <c r="H19" s="285"/>
      <c r="I19" s="370"/>
      <c r="J19" s="281">
        <f>三菜!F19</f>
        <v>0</v>
      </c>
      <c r="K19" s="284"/>
      <c r="L19" s="284"/>
      <c r="M19" s="284"/>
      <c r="N19" s="284"/>
      <c r="O19" s="285"/>
      <c r="P19" s="268"/>
      <c r="Q19" s="271">
        <f>三菜!F28</f>
        <v>0</v>
      </c>
      <c r="R19" s="271"/>
      <c r="S19" s="271"/>
      <c r="T19" s="271"/>
      <c r="U19" s="271"/>
      <c r="V19" s="272"/>
      <c r="W19" s="268"/>
      <c r="X19" s="271">
        <f>三菜!F37</f>
        <v>0</v>
      </c>
      <c r="Y19" s="271"/>
      <c r="Z19" s="271"/>
      <c r="AA19" s="271"/>
      <c r="AB19" s="271"/>
      <c r="AC19" s="272"/>
      <c r="AD19" s="268"/>
      <c r="AE19" s="271">
        <f>三菜!F46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4"/>
      <c r="B20" s="268"/>
      <c r="C20" s="281">
        <f>三菜!F11</f>
        <v>0</v>
      </c>
      <c r="D20" s="284"/>
      <c r="E20" s="284"/>
      <c r="F20" s="284"/>
      <c r="G20" s="284"/>
      <c r="H20" s="285"/>
      <c r="I20" s="370"/>
      <c r="J20" s="281">
        <f>三菜!F20</f>
        <v>0</v>
      </c>
      <c r="K20" s="284"/>
      <c r="L20" s="284"/>
      <c r="M20" s="284"/>
      <c r="N20" s="284"/>
      <c r="O20" s="285"/>
      <c r="P20" s="268"/>
      <c r="Q20" s="271">
        <f>三菜!F29</f>
        <v>0</v>
      </c>
      <c r="R20" s="271"/>
      <c r="S20" s="271"/>
      <c r="T20" s="271"/>
      <c r="U20" s="271"/>
      <c r="V20" s="272"/>
      <c r="W20" s="268"/>
      <c r="X20" s="271">
        <f>三菜!F38</f>
        <v>0</v>
      </c>
      <c r="Y20" s="271"/>
      <c r="Z20" s="271"/>
      <c r="AA20" s="271"/>
      <c r="AB20" s="271"/>
      <c r="AC20" s="272"/>
      <c r="AD20" s="268"/>
      <c r="AE20" s="271">
        <f>三菜!F47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8"/>
      <c r="B21" s="269"/>
      <c r="C21" s="299">
        <f>三菜!F12</f>
        <v>0</v>
      </c>
      <c r="D21" s="300"/>
      <c r="E21" s="300"/>
      <c r="F21" s="300"/>
      <c r="G21" s="300"/>
      <c r="H21" s="301"/>
      <c r="I21" s="371"/>
      <c r="J21" s="299">
        <f>三菜!F21</f>
        <v>0</v>
      </c>
      <c r="K21" s="300"/>
      <c r="L21" s="300"/>
      <c r="M21" s="300"/>
      <c r="N21" s="300"/>
      <c r="O21" s="301"/>
      <c r="P21" s="269"/>
      <c r="Q21" s="271">
        <f>三菜!F30</f>
        <v>0</v>
      </c>
      <c r="R21" s="271"/>
      <c r="S21" s="271"/>
      <c r="T21" s="271"/>
      <c r="U21" s="271"/>
      <c r="V21" s="272"/>
      <c r="W21" s="269"/>
      <c r="X21" s="271">
        <f>三菜!F39</f>
        <v>0</v>
      </c>
      <c r="Y21" s="271"/>
      <c r="Z21" s="271"/>
      <c r="AA21" s="271"/>
      <c r="AB21" s="271"/>
      <c r="AC21" s="272"/>
      <c r="AD21" s="269"/>
      <c r="AE21" s="271">
        <f>三菜!F48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3" t="s">
        <v>64</v>
      </c>
      <c r="B22" s="267" t="str">
        <f>TRIM(三菜!G4)</f>
        <v>炒小白菜</v>
      </c>
      <c r="C22" s="275" t="str">
        <f>三菜!G5</f>
        <v>小白菜(切) 　　　20Kg</v>
      </c>
      <c r="D22" s="275"/>
      <c r="E22" s="275"/>
      <c r="F22" s="275"/>
      <c r="G22" s="275"/>
      <c r="H22" s="290"/>
      <c r="I22" s="369" t="str">
        <f>TRIM(三菜!G13)</f>
        <v>炒油菜</v>
      </c>
      <c r="J22" s="290" t="str">
        <f>三菜!G14</f>
        <v>油菜(切) 　　　　20Kg</v>
      </c>
      <c r="K22" s="302"/>
      <c r="L22" s="302"/>
      <c r="M22" s="302"/>
      <c r="N22" s="302"/>
      <c r="O22" s="303"/>
      <c r="P22" s="267" t="str">
        <f>TRIM(三菜!G22)</f>
        <v/>
      </c>
      <c r="Q22" s="308">
        <f>三菜!G23</f>
        <v>0</v>
      </c>
      <c r="R22" s="308"/>
      <c r="S22" s="308"/>
      <c r="T22" s="308"/>
      <c r="U22" s="308"/>
      <c r="V22" s="309"/>
      <c r="W22" s="267" t="str">
        <f>TRIM(三菜!G31)</f>
        <v>鐵板銀芽</v>
      </c>
      <c r="X22" s="275" t="str">
        <f>三菜!G32</f>
        <v>豆芽菜 　　　　　13Kg</v>
      </c>
      <c r="Y22" s="275"/>
      <c r="Z22" s="275"/>
      <c r="AA22" s="275"/>
      <c r="AB22" s="275"/>
      <c r="AC22" s="276"/>
      <c r="AD22" s="267" t="str">
        <f>TRIM(三菜!G40)</f>
        <v>炒青江菜</v>
      </c>
      <c r="AE22" s="275" t="str">
        <f>三菜!G41</f>
        <v>青江菜(切) 　　　14Kg</v>
      </c>
      <c r="AF22" s="275"/>
      <c r="AG22" s="275"/>
      <c r="AH22" s="275"/>
      <c r="AI22" s="275"/>
      <c r="AJ22" s="27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4"/>
      <c r="B23" s="268"/>
      <c r="C23" s="271" t="str">
        <f>三菜!G6</f>
        <v>薑絲 　　　　　0.2Kg</v>
      </c>
      <c r="D23" s="271"/>
      <c r="E23" s="271"/>
      <c r="F23" s="271"/>
      <c r="G23" s="271"/>
      <c r="H23" s="281"/>
      <c r="I23" s="370"/>
      <c r="J23" s="281" t="str">
        <f>三菜!G15</f>
        <v>蒜末 　　　　　0.2Kg</v>
      </c>
      <c r="K23" s="284"/>
      <c r="L23" s="284"/>
      <c r="M23" s="284"/>
      <c r="N23" s="284"/>
      <c r="O23" s="285"/>
      <c r="P23" s="268"/>
      <c r="Q23" s="282">
        <f>三菜!G24</f>
        <v>0</v>
      </c>
      <c r="R23" s="282"/>
      <c r="S23" s="282"/>
      <c r="T23" s="282"/>
      <c r="U23" s="282"/>
      <c r="V23" s="283"/>
      <c r="W23" s="268"/>
      <c r="X23" s="271" t="str">
        <f>三菜!G33</f>
        <v>紅蘿蔔絲 　　　　1Kg</v>
      </c>
      <c r="Y23" s="271"/>
      <c r="Z23" s="271"/>
      <c r="AA23" s="271"/>
      <c r="AB23" s="271"/>
      <c r="AC23" s="272"/>
      <c r="AD23" s="268"/>
      <c r="AE23" s="271" t="str">
        <f>三菜!G42</f>
        <v>薑絲 　　　　　0.2Kg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4"/>
      <c r="B24" s="268"/>
      <c r="C24" s="271">
        <f>三菜!G7</f>
        <v>0</v>
      </c>
      <c r="D24" s="271"/>
      <c r="E24" s="271"/>
      <c r="F24" s="271"/>
      <c r="G24" s="271"/>
      <c r="H24" s="281"/>
      <c r="I24" s="370"/>
      <c r="J24" s="281">
        <f>三菜!G16</f>
        <v>0</v>
      </c>
      <c r="K24" s="284"/>
      <c r="L24" s="284"/>
      <c r="M24" s="284"/>
      <c r="N24" s="284"/>
      <c r="O24" s="285"/>
      <c r="P24" s="268"/>
      <c r="Q24" s="282">
        <f>三菜!G25</f>
        <v>0</v>
      </c>
      <c r="R24" s="282"/>
      <c r="S24" s="282"/>
      <c r="T24" s="282"/>
      <c r="U24" s="282"/>
      <c r="V24" s="283"/>
      <c r="W24" s="268"/>
      <c r="X24" s="271" t="str">
        <f>三菜!G34</f>
        <v>蒜末 　　　　　0.1Kg</v>
      </c>
      <c r="Y24" s="271"/>
      <c r="Z24" s="271"/>
      <c r="AA24" s="271"/>
      <c r="AB24" s="271"/>
      <c r="AC24" s="272"/>
      <c r="AD24" s="268"/>
      <c r="AE24" s="271">
        <f>三菜!G43</f>
        <v>0</v>
      </c>
      <c r="AF24" s="271"/>
      <c r="AG24" s="271"/>
      <c r="AH24" s="271"/>
      <c r="AI24" s="271"/>
      <c r="AJ24" s="272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4"/>
      <c r="B25" s="268"/>
      <c r="C25" s="271">
        <f>三菜!G8</f>
        <v>0</v>
      </c>
      <c r="D25" s="271"/>
      <c r="E25" s="271"/>
      <c r="F25" s="271"/>
      <c r="G25" s="271"/>
      <c r="H25" s="281"/>
      <c r="I25" s="370"/>
      <c r="J25" s="281">
        <f>三菜!G17</f>
        <v>0</v>
      </c>
      <c r="K25" s="284"/>
      <c r="L25" s="284"/>
      <c r="M25" s="284"/>
      <c r="N25" s="284"/>
      <c r="O25" s="285"/>
      <c r="P25" s="268"/>
      <c r="Q25" s="282">
        <f>三菜!G26</f>
        <v>0</v>
      </c>
      <c r="R25" s="282"/>
      <c r="S25" s="282"/>
      <c r="T25" s="282"/>
      <c r="U25" s="282"/>
      <c r="V25" s="283"/>
      <c r="W25" s="268"/>
      <c r="X25" s="271">
        <f>三菜!G35</f>
        <v>0</v>
      </c>
      <c r="Y25" s="271"/>
      <c r="Z25" s="271"/>
      <c r="AA25" s="271"/>
      <c r="AB25" s="271"/>
      <c r="AC25" s="272"/>
      <c r="AD25" s="268"/>
      <c r="AE25" s="271">
        <f>三菜!G44</f>
        <v>0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4"/>
      <c r="B26" s="268"/>
      <c r="C26" s="271">
        <f>三菜!G9</f>
        <v>0</v>
      </c>
      <c r="D26" s="271"/>
      <c r="E26" s="271"/>
      <c r="F26" s="271"/>
      <c r="G26" s="271"/>
      <c r="H26" s="281"/>
      <c r="I26" s="370"/>
      <c r="J26" s="281">
        <f>三菜!G18</f>
        <v>0</v>
      </c>
      <c r="K26" s="284"/>
      <c r="L26" s="284"/>
      <c r="M26" s="284"/>
      <c r="N26" s="284"/>
      <c r="O26" s="285"/>
      <c r="P26" s="268"/>
      <c r="Q26" s="282">
        <f>三菜!G27</f>
        <v>0</v>
      </c>
      <c r="R26" s="282"/>
      <c r="S26" s="282"/>
      <c r="T26" s="282"/>
      <c r="U26" s="282"/>
      <c r="V26" s="283"/>
      <c r="W26" s="268"/>
      <c r="X26" s="271">
        <f>三菜!G36</f>
        <v>0</v>
      </c>
      <c r="Y26" s="271"/>
      <c r="Z26" s="271"/>
      <c r="AA26" s="271"/>
      <c r="AB26" s="271"/>
      <c r="AC26" s="272"/>
      <c r="AD26" s="268"/>
      <c r="AE26" s="271">
        <f>三菜!G45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8"/>
      <c r="B27" s="270"/>
      <c r="C27" s="271">
        <f>三菜!G12</f>
        <v>0</v>
      </c>
      <c r="D27" s="271"/>
      <c r="E27" s="271"/>
      <c r="F27" s="271"/>
      <c r="G27" s="271"/>
      <c r="H27" s="281"/>
      <c r="I27" s="371"/>
      <c r="J27" s="299">
        <f>三菜!G21</f>
        <v>0</v>
      </c>
      <c r="K27" s="300"/>
      <c r="L27" s="300"/>
      <c r="M27" s="300"/>
      <c r="N27" s="300"/>
      <c r="O27" s="301"/>
      <c r="P27" s="269"/>
      <c r="Q27" s="282">
        <f>三菜!G30</f>
        <v>0</v>
      </c>
      <c r="R27" s="282"/>
      <c r="S27" s="282"/>
      <c r="T27" s="282"/>
      <c r="U27" s="282"/>
      <c r="V27" s="283"/>
      <c r="W27" s="269"/>
      <c r="X27" s="271">
        <f>三菜!G39</f>
        <v>0</v>
      </c>
      <c r="Y27" s="271"/>
      <c r="Z27" s="271"/>
      <c r="AA27" s="271"/>
      <c r="AB27" s="271"/>
      <c r="AC27" s="272"/>
      <c r="AD27" s="269"/>
      <c r="AE27" s="271">
        <f>三菜!G48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3" t="s">
        <v>65</v>
      </c>
      <c r="B28" s="267" t="str">
        <f>TRIM(三菜!H4)</f>
        <v>筍子湯</v>
      </c>
      <c r="C28" s="275" t="str">
        <f>三菜!H5</f>
        <v>鮮筍絲 　　　　8.5Kg</v>
      </c>
      <c r="D28" s="275"/>
      <c r="E28" s="275"/>
      <c r="F28" s="275"/>
      <c r="G28" s="275"/>
      <c r="H28" s="290"/>
      <c r="I28" s="369" t="str">
        <f>TRIM(三菜!H13)</f>
        <v>南瓜湯</v>
      </c>
      <c r="J28" s="290" t="str">
        <f>三菜!H14</f>
        <v>南瓜片 　　　　　10Kg</v>
      </c>
      <c r="K28" s="302"/>
      <c r="L28" s="302"/>
      <c r="M28" s="302"/>
      <c r="N28" s="302"/>
      <c r="O28" s="303"/>
      <c r="P28" s="267" t="str">
        <f>TRIM(三菜!H22)</f>
        <v/>
      </c>
      <c r="Q28" s="275">
        <f>三菜!H23</f>
        <v>0</v>
      </c>
      <c r="R28" s="275"/>
      <c r="S28" s="275"/>
      <c r="T28" s="275"/>
      <c r="U28" s="275"/>
      <c r="V28" s="276"/>
      <c r="W28" s="267" t="str">
        <f>TRIM(三菜!H31)</f>
        <v>紫菜蛋花湯</v>
      </c>
      <c r="X28" s="275" t="str">
        <f>三菜!H32</f>
        <v>蛋(10粒/盒/約0.6k) 3盒</v>
      </c>
      <c r="Y28" s="275"/>
      <c r="Z28" s="275"/>
      <c r="AA28" s="275"/>
      <c r="AB28" s="275"/>
      <c r="AC28" s="276"/>
      <c r="AD28" s="267" t="str">
        <f>TRIM(三菜!H40)</f>
        <v>綠豆湯(提早送)</v>
      </c>
      <c r="AE28" s="275" t="str">
        <f>三菜!H41</f>
        <v>綠豆 　　　　　　</v>
      </c>
      <c r="AF28" s="275"/>
      <c r="AG28" s="275"/>
      <c r="AH28" s="275"/>
      <c r="AI28" s="275"/>
      <c r="AJ28" s="27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4"/>
      <c r="B29" s="268"/>
      <c r="C29" s="271" t="str">
        <f>三菜!H6</f>
        <v>豬大骨*溫 　　　　2Kg</v>
      </c>
      <c r="D29" s="271"/>
      <c r="E29" s="271"/>
      <c r="F29" s="271"/>
      <c r="G29" s="271"/>
      <c r="H29" s="281"/>
      <c r="I29" s="370"/>
      <c r="J29" s="281" t="str">
        <f>三菜!H15</f>
        <v>豬大骨*溫 　　　　2Kg</v>
      </c>
      <c r="K29" s="284"/>
      <c r="L29" s="284"/>
      <c r="M29" s="284"/>
      <c r="N29" s="284"/>
      <c r="O29" s="285"/>
      <c r="P29" s="268"/>
      <c r="Q29" s="306">
        <f>三菜!H24</f>
        <v>0</v>
      </c>
      <c r="R29" s="306"/>
      <c r="S29" s="306"/>
      <c r="T29" s="306"/>
      <c r="U29" s="306"/>
      <c r="V29" s="307"/>
      <c r="W29" s="268"/>
      <c r="X29" s="271" t="str">
        <f>三菜!H33</f>
        <v>紫菜片 　　　　0.2Kg</v>
      </c>
      <c r="Y29" s="271"/>
      <c r="Z29" s="271"/>
      <c r="AA29" s="271"/>
      <c r="AB29" s="271"/>
      <c r="AC29" s="272"/>
      <c r="AD29" s="268"/>
      <c r="AE29" s="271">
        <f>三菜!H42</f>
        <v>0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4"/>
      <c r="B30" s="268"/>
      <c r="C30" s="271">
        <f>三菜!H7</f>
        <v>0</v>
      </c>
      <c r="D30" s="271"/>
      <c r="E30" s="271"/>
      <c r="F30" s="271"/>
      <c r="G30" s="271"/>
      <c r="H30" s="281"/>
      <c r="I30" s="370"/>
      <c r="J30" s="281">
        <f>三菜!H16</f>
        <v>0</v>
      </c>
      <c r="K30" s="284"/>
      <c r="L30" s="284"/>
      <c r="M30" s="284"/>
      <c r="N30" s="284"/>
      <c r="O30" s="285"/>
      <c r="P30" s="268"/>
      <c r="Q30" s="271">
        <f>三菜!H25</f>
        <v>0</v>
      </c>
      <c r="R30" s="271"/>
      <c r="S30" s="271"/>
      <c r="T30" s="271"/>
      <c r="U30" s="271"/>
      <c r="V30" s="272"/>
      <c r="W30" s="268"/>
      <c r="X30" s="271" t="str">
        <f>三菜!H34</f>
        <v>青蔥珠 　　　　0.1Kg</v>
      </c>
      <c r="Y30" s="271"/>
      <c r="Z30" s="271"/>
      <c r="AA30" s="271"/>
      <c r="AB30" s="271"/>
      <c r="AC30" s="272"/>
      <c r="AD30" s="268"/>
      <c r="AE30" s="271">
        <f>三菜!H43</f>
        <v>0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4"/>
      <c r="B31" s="268"/>
      <c r="C31" s="271">
        <f>三菜!H8</f>
        <v>0</v>
      </c>
      <c r="D31" s="271"/>
      <c r="E31" s="271"/>
      <c r="F31" s="271"/>
      <c r="G31" s="271"/>
      <c r="H31" s="281"/>
      <c r="I31" s="370"/>
      <c r="J31" s="281">
        <f>三菜!H17</f>
        <v>0</v>
      </c>
      <c r="K31" s="284"/>
      <c r="L31" s="284"/>
      <c r="M31" s="284"/>
      <c r="N31" s="284"/>
      <c r="O31" s="285"/>
      <c r="P31" s="268"/>
      <c r="Q31" s="278">
        <f>三菜!H26</f>
        <v>0</v>
      </c>
      <c r="R31" s="278"/>
      <c r="S31" s="278"/>
      <c r="T31" s="278"/>
      <c r="U31" s="278"/>
      <c r="V31" s="279"/>
      <c r="W31" s="268"/>
      <c r="X31" s="271">
        <f>三菜!H35</f>
        <v>0</v>
      </c>
      <c r="Y31" s="271"/>
      <c r="Z31" s="271"/>
      <c r="AA31" s="271"/>
      <c r="AB31" s="271"/>
      <c r="AC31" s="272"/>
      <c r="AD31" s="268"/>
      <c r="AE31" s="271">
        <f>三菜!H44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4"/>
      <c r="B32" s="268"/>
      <c r="C32" s="271">
        <f>三菜!H9</f>
        <v>0</v>
      </c>
      <c r="D32" s="271"/>
      <c r="E32" s="271"/>
      <c r="F32" s="271"/>
      <c r="G32" s="271"/>
      <c r="H32" s="281"/>
      <c r="I32" s="370"/>
      <c r="J32" s="281">
        <f>三菜!H18</f>
        <v>0</v>
      </c>
      <c r="K32" s="284"/>
      <c r="L32" s="284"/>
      <c r="M32" s="284"/>
      <c r="N32" s="284"/>
      <c r="O32" s="285"/>
      <c r="P32" s="268"/>
      <c r="Q32" s="306">
        <f>三菜!H27</f>
        <v>0</v>
      </c>
      <c r="R32" s="306"/>
      <c r="S32" s="306"/>
      <c r="T32" s="306"/>
      <c r="U32" s="306"/>
      <c r="V32" s="307"/>
      <c r="W32" s="268"/>
      <c r="X32" s="271">
        <f>三菜!H36</f>
        <v>0</v>
      </c>
      <c r="Y32" s="271"/>
      <c r="Z32" s="271"/>
      <c r="AA32" s="271"/>
      <c r="AB32" s="271"/>
      <c r="AC32" s="272"/>
      <c r="AD32" s="268"/>
      <c r="AE32" s="271">
        <f>三菜!H45</f>
        <v>0</v>
      </c>
      <c r="AF32" s="271"/>
      <c r="AG32" s="271"/>
      <c r="AH32" s="271"/>
      <c r="AI32" s="271"/>
      <c r="AJ32" s="272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4"/>
      <c r="B33" s="268"/>
      <c r="C33" s="271">
        <f>三菜!H10</f>
        <v>0</v>
      </c>
      <c r="D33" s="271"/>
      <c r="E33" s="271"/>
      <c r="F33" s="271"/>
      <c r="G33" s="271"/>
      <c r="H33" s="281"/>
      <c r="I33" s="370"/>
      <c r="J33" s="281">
        <f>三菜!H19</f>
        <v>0</v>
      </c>
      <c r="K33" s="284"/>
      <c r="L33" s="284"/>
      <c r="M33" s="284"/>
      <c r="N33" s="284"/>
      <c r="O33" s="285"/>
      <c r="P33" s="268"/>
      <c r="Q33" s="271">
        <f>三菜!H28</f>
        <v>0</v>
      </c>
      <c r="R33" s="271"/>
      <c r="S33" s="271"/>
      <c r="T33" s="271"/>
      <c r="U33" s="271"/>
      <c r="V33" s="272"/>
      <c r="W33" s="268"/>
      <c r="X33" s="271">
        <f>三菜!H37</f>
        <v>0</v>
      </c>
      <c r="Y33" s="271"/>
      <c r="Z33" s="271"/>
      <c r="AA33" s="271"/>
      <c r="AB33" s="271"/>
      <c r="AC33" s="272"/>
      <c r="AD33" s="268"/>
      <c r="AE33" s="271">
        <f>三菜!H46</f>
        <v>0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4"/>
      <c r="B34" s="270"/>
      <c r="C34" s="273">
        <f>三菜!H12</f>
        <v>0</v>
      </c>
      <c r="D34" s="273"/>
      <c r="E34" s="273"/>
      <c r="F34" s="273"/>
      <c r="G34" s="273"/>
      <c r="H34" s="289"/>
      <c r="I34" s="371"/>
      <c r="J34" s="299">
        <f>三菜!H21</f>
        <v>0</v>
      </c>
      <c r="K34" s="300"/>
      <c r="L34" s="300"/>
      <c r="M34" s="300"/>
      <c r="N34" s="300"/>
      <c r="O34" s="301"/>
      <c r="P34" s="270"/>
      <c r="Q34" s="278">
        <f>三菜!H30</f>
        <v>0</v>
      </c>
      <c r="R34" s="278"/>
      <c r="S34" s="278"/>
      <c r="T34" s="278"/>
      <c r="U34" s="278"/>
      <c r="V34" s="279"/>
      <c r="W34" s="270"/>
      <c r="X34" s="273">
        <f>三菜!H39</f>
        <v>0</v>
      </c>
      <c r="Y34" s="273"/>
      <c r="Z34" s="273"/>
      <c r="AA34" s="273"/>
      <c r="AB34" s="273"/>
      <c r="AC34" s="274"/>
      <c r="AD34" s="270"/>
      <c r="AE34" s="273">
        <f>三菜!H48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1" t="s">
        <v>66</v>
      </c>
      <c r="B35" s="292"/>
      <c r="C35" s="295">
        <f>三菜!I4</f>
        <v>0</v>
      </c>
      <c r="D35" s="296"/>
      <c r="E35" s="296"/>
      <c r="F35" s="296"/>
      <c r="G35" s="296"/>
      <c r="H35" s="297"/>
      <c r="I35" s="77"/>
      <c r="J35" s="296" t="str">
        <f>三菜!I13</f>
        <v>李子(三粒)</v>
      </c>
      <c r="K35" s="296"/>
      <c r="L35" s="296"/>
      <c r="M35" s="296"/>
      <c r="N35" s="296"/>
      <c r="O35" s="297"/>
      <c r="P35" s="77"/>
      <c r="Q35" s="296">
        <f>三菜!I22</f>
        <v>0</v>
      </c>
      <c r="R35" s="296"/>
      <c r="S35" s="296"/>
      <c r="T35" s="296"/>
      <c r="U35" s="296"/>
      <c r="V35" s="297"/>
      <c r="W35" s="78"/>
      <c r="X35" s="310" t="str">
        <f>三菜!I31</f>
        <v>葡萄(三粒)</v>
      </c>
      <c r="Y35" s="310"/>
      <c r="Z35" s="310"/>
      <c r="AA35" s="310"/>
      <c r="AB35" s="310"/>
      <c r="AC35" s="311"/>
      <c r="AD35" s="78"/>
      <c r="AE35" s="296">
        <f>三菜!I40</f>
        <v>0</v>
      </c>
      <c r="AF35" s="296"/>
      <c r="AG35" s="296"/>
      <c r="AH35" s="296"/>
      <c r="AI35" s="296"/>
      <c r="AJ35" s="29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8" t="s">
        <v>67</v>
      </c>
      <c r="B36" s="340" t="s">
        <v>68</v>
      </c>
      <c r="C36" s="341"/>
      <c r="D36" s="342"/>
      <c r="E36" s="134" t="s">
        <v>69</v>
      </c>
      <c r="F36" s="134" t="s">
        <v>70</v>
      </c>
      <c r="G36" s="135" t="s">
        <v>71</v>
      </c>
      <c r="H36" s="136" t="s">
        <v>72</v>
      </c>
      <c r="I36" s="346" t="s">
        <v>68</v>
      </c>
      <c r="J36" s="347"/>
      <c r="K36" s="348"/>
      <c r="L36" s="137" t="s">
        <v>69</v>
      </c>
      <c r="M36" s="137" t="s">
        <v>70</v>
      </c>
      <c r="N36" s="138" t="s">
        <v>71</v>
      </c>
      <c r="O36" s="139" t="s">
        <v>72</v>
      </c>
      <c r="P36" s="346" t="s">
        <v>68</v>
      </c>
      <c r="Q36" s="347"/>
      <c r="R36" s="348"/>
      <c r="S36" s="137" t="s">
        <v>69</v>
      </c>
      <c r="T36" s="137" t="s">
        <v>70</v>
      </c>
      <c r="U36" s="138" t="s">
        <v>71</v>
      </c>
      <c r="V36" s="139" t="s">
        <v>72</v>
      </c>
      <c r="W36" s="366" t="s">
        <v>68</v>
      </c>
      <c r="X36" s="367"/>
      <c r="Y36" s="368"/>
      <c r="Z36" s="137" t="s">
        <v>69</v>
      </c>
      <c r="AA36" s="137" t="s">
        <v>70</v>
      </c>
      <c r="AB36" s="138" t="s">
        <v>71</v>
      </c>
      <c r="AC36" s="139" t="s">
        <v>72</v>
      </c>
      <c r="AD36" s="366" t="s">
        <v>68</v>
      </c>
      <c r="AE36" s="367"/>
      <c r="AF36" s="368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39"/>
      <c r="B37" s="343"/>
      <c r="C37" s="344"/>
      <c r="D37" s="34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2">
        <f>E37*4+F37*9+G37*4</f>
        <v>0</v>
      </c>
      <c r="I37" s="349"/>
      <c r="J37" s="350"/>
      <c r="K37" s="351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4">
        <f>L37*4+M37*9+N37*4</f>
        <v>0</v>
      </c>
      <c r="P37" s="349"/>
      <c r="Q37" s="350"/>
      <c r="R37" s="351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4">
        <f>S37*4+T37*9+U37*4</f>
        <v>0</v>
      </c>
      <c r="W37" s="349"/>
      <c r="X37" s="350"/>
      <c r="Y37" s="351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4">
        <f>Z37*4+AA37*9+AB37*4</f>
        <v>0</v>
      </c>
      <c r="AD37" s="349"/>
      <c r="AE37" s="350"/>
      <c r="AF37" s="351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4">
        <f>AG37*4+AH37*9+AI37*4</f>
        <v>0</v>
      </c>
    </row>
    <row r="38" spans="1:52" s="146" customFormat="1" ht="15.75" customHeight="1">
      <c r="A38" s="339"/>
      <c r="B38" s="356" t="s">
        <v>73</v>
      </c>
      <c r="C38" s="357"/>
      <c r="D38" s="358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3"/>
      <c r="I38" s="361" t="s">
        <v>73</v>
      </c>
      <c r="J38" s="362"/>
      <c r="K38" s="363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5"/>
      <c r="P38" s="349" t="s">
        <v>73</v>
      </c>
      <c r="Q38" s="364"/>
      <c r="R38" s="36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5"/>
      <c r="W38" s="349" t="s">
        <v>73</v>
      </c>
      <c r="X38" s="364"/>
      <c r="Y38" s="36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5"/>
      <c r="AD38" s="349" t="s">
        <v>73</v>
      </c>
      <c r="AE38" s="364"/>
      <c r="AF38" s="36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5"/>
    </row>
    <row r="39" spans="1:52" s="141" customFormat="1" ht="23.25" customHeight="1">
      <c r="A39" s="339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39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59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0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55" t="str">
        <f>三菜!B1</f>
        <v>D03-6 嘉義縣六腳鄉六嘉國中 107學年度第2學期第18週午餐午餐食譜設計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8"/>
      <c r="B3" s="215" t="str">
        <f>TRIM(三菜!B4)</f>
        <v>6</v>
      </c>
      <c r="C3" s="185" t="s">
        <v>10</v>
      </c>
      <c r="D3" s="185" t="str">
        <f>TRIM(三菜!B6)</f>
        <v>10</v>
      </c>
      <c r="E3" s="185" t="s">
        <v>117</v>
      </c>
      <c r="F3" s="386" t="str">
        <f>TRIM(三菜!B8)</f>
        <v>星期一</v>
      </c>
      <c r="G3" s="387"/>
      <c r="H3" s="215" t="str">
        <f>TRIM(三菜!B13)</f>
        <v>6</v>
      </c>
      <c r="I3" s="185" t="s">
        <v>10</v>
      </c>
      <c r="J3" s="185" t="str">
        <f>TRIM(三菜!B15)</f>
        <v>11</v>
      </c>
      <c r="K3" s="185" t="s">
        <v>117</v>
      </c>
      <c r="L3" s="386" t="str">
        <f>TRIM(三菜!B17)</f>
        <v>星期二</v>
      </c>
      <c r="M3" s="387"/>
      <c r="N3" s="215" t="str">
        <f>TRIM(三菜!B22)</f>
        <v>6</v>
      </c>
      <c r="O3" s="185" t="s">
        <v>10</v>
      </c>
      <c r="P3" s="185" t="str">
        <f>TRIM(三菜!B24)</f>
        <v>12</v>
      </c>
      <c r="Q3" s="185" t="s">
        <v>117</v>
      </c>
      <c r="R3" s="386" t="str">
        <f>TRIM(三菜!B26)</f>
        <v>星期三</v>
      </c>
      <c r="S3" s="387"/>
      <c r="T3" s="215" t="str">
        <f>TRIM(三菜!B31)</f>
        <v>6</v>
      </c>
      <c r="U3" s="185" t="s">
        <v>10</v>
      </c>
      <c r="V3" s="185" t="str">
        <f>TRIM(三菜!B33)</f>
        <v>13</v>
      </c>
      <c r="W3" s="185" t="s">
        <v>117</v>
      </c>
      <c r="X3" s="386" t="str">
        <f>TRIM(三菜!B35)</f>
        <v>星期四</v>
      </c>
      <c r="Y3" s="387"/>
      <c r="Z3" s="215" t="str">
        <f>TRIM(三菜!B40)</f>
        <v>6</v>
      </c>
      <c r="AA3" s="185" t="s">
        <v>10</v>
      </c>
      <c r="AB3" s="185" t="str">
        <f>TRIM(三菜!B42)</f>
        <v>14</v>
      </c>
      <c r="AC3" s="185" t="s">
        <v>117</v>
      </c>
      <c r="AD3" s="386" t="str">
        <f>TRIM(三菜!B44)</f>
        <v>星期五</v>
      </c>
      <c r="AE3" s="38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59"/>
      <c r="B4" s="70" t="s">
        <v>25</v>
      </c>
      <c r="C4" s="330" t="str">
        <f>TRIM(三菜!B12)</f>
        <v>256</v>
      </c>
      <c r="D4" s="244"/>
      <c r="E4" s="244"/>
      <c r="F4" s="253" t="s">
        <v>32</v>
      </c>
      <c r="G4" s="254"/>
      <c r="H4" s="70" t="s">
        <v>25</v>
      </c>
      <c r="I4" s="330" t="str">
        <f>TRIM(三菜!B21)</f>
        <v>256</v>
      </c>
      <c r="J4" s="244"/>
      <c r="K4" s="244"/>
      <c r="L4" s="253" t="s">
        <v>32</v>
      </c>
      <c r="M4" s="254"/>
      <c r="N4" s="70" t="s">
        <v>25</v>
      </c>
      <c r="O4" s="330" t="str">
        <f>TRIM(三菜!B30)</f>
        <v>256</v>
      </c>
      <c r="P4" s="244"/>
      <c r="Q4" s="244"/>
      <c r="R4" s="253" t="s">
        <v>32</v>
      </c>
      <c r="S4" s="254"/>
      <c r="T4" s="70" t="s">
        <v>25</v>
      </c>
      <c r="U4" s="330" t="str">
        <f>TRIM(三菜!B39)</f>
        <v>173</v>
      </c>
      <c r="V4" s="244"/>
      <c r="W4" s="244"/>
      <c r="X4" s="253" t="s">
        <v>32</v>
      </c>
      <c r="Y4" s="254"/>
      <c r="Z4" s="70" t="s">
        <v>25</v>
      </c>
      <c r="AA4" s="330" t="str">
        <f>TRIM(三菜!B48)</f>
        <v>173</v>
      </c>
      <c r="AB4" s="244"/>
      <c r="AC4" s="244"/>
      <c r="AD4" s="253" t="s">
        <v>32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59"/>
      <c r="B5" s="71" t="s">
        <v>107</v>
      </c>
      <c r="C5" s="330" t="str">
        <f>TRIM(三菜!D4)</f>
        <v>白米飯</v>
      </c>
      <c r="D5" s="244"/>
      <c r="E5" s="244"/>
      <c r="F5" s="244"/>
      <c r="G5" s="245"/>
      <c r="H5" s="71" t="s">
        <v>109</v>
      </c>
      <c r="I5" s="330" t="str">
        <f>TRIM(三菜!D13)</f>
        <v>白米飯</v>
      </c>
      <c r="J5" s="244"/>
      <c r="K5" s="244"/>
      <c r="L5" s="244"/>
      <c r="M5" s="245"/>
      <c r="N5" s="71" t="s">
        <v>33</v>
      </c>
      <c r="O5" s="330" t="str">
        <f>TRIM(三菜!D22)</f>
        <v>白米飯</v>
      </c>
      <c r="P5" s="244"/>
      <c r="Q5" s="244"/>
      <c r="R5" s="244"/>
      <c r="S5" s="245"/>
      <c r="T5" s="71" t="s">
        <v>112</v>
      </c>
      <c r="U5" s="330" t="str">
        <f>TRIM(三菜!D31)</f>
        <v>白米飯(三年級今日開始不用餐)</v>
      </c>
      <c r="V5" s="244"/>
      <c r="W5" s="244"/>
      <c r="X5" s="244"/>
      <c r="Y5" s="245"/>
      <c r="Z5" s="71" t="s">
        <v>114</v>
      </c>
      <c r="AA5" s="330" t="str">
        <f>TRIM(三菜!D40)</f>
        <v>白米飯</v>
      </c>
      <c r="AB5" s="244"/>
      <c r="AC5" s="244"/>
      <c r="AD5" s="244"/>
      <c r="AE5" s="245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60"/>
      <c r="B6" s="201" t="s">
        <v>108</v>
      </c>
      <c r="C6" s="331" t="s">
        <v>63</v>
      </c>
      <c r="D6" s="378"/>
      <c r="E6" s="332"/>
      <c r="F6" s="186" t="s">
        <v>14</v>
      </c>
      <c r="G6" s="79" t="s">
        <v>101</v>
      </c>
      <c r="H6" s="201" t="s">
        <v>110</v>
      </c>
      <c r="I6" s="331" t="s">
        <v>63</v>
      </c>
      <c r="J6" s="378"/>
      <c r="K6" s="332"/>
      <c r="L6" s="186" t="s">
        <v>14</v>
      </c>
      <c r="M6" s="79" t="s">
        <v>101</v>
      </c>
      <c r="N6" s="201" t="s">
        <v>111</v>
      </c>
      <c r="O6" s="331" t="s">
        <v>63</v>
      </c>
      <c r="P6" s="378"/>
      <c r="Q6" s="332"/>
      <c r="R6" s="186" t="s">
        <v>14</v>
      </c>
      <c r="S6" s="79" t="s">
        <v>101</v>
      </c>
      <c r="T6" s="201" t="s">
        <v>113</v>
      </c>
      <c r="U6" s="331" t="s">
        <v>63</v>
      </c>
      <c r="V6" s="378"/>
      <c r="W6" s="332"/>
      <c r="X6" s="186" t="s">
        <v>14</v>
      </c>
      <c r="Y6" s="79" t="s">
        <v>101</v>
      </c>
      <c r="Z6" s="201" t="s">
        <v>115</v>
      </c>
      <c r="AA6" s="331" t="s">
        <v>63</v>
      </c>
      <c r="AB6" s="378"/>
      <c r="AC6" s="332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94" t="s">
        <v>3</v>
      </c>
      <c r="B7" s="376" t="str">
        <f>TRIM(三菜!E4)</f>
        <v>左宗棠雞</v>
      </c>
      <c r="C7" s="290" t="str">
        <f>三菜!E5</f>
        <v>雞腿丁*鹽 　　　20Kg</v>
      </c>
      <c r="D7" s="302"/>
      <c r="E7" s="329"/>
      <c r="F7" s="118"/>
      <c r="G7" s="205" t="s">
        <v>118</v>
      </c>
      <c r="H7" s="376" t="str">
        <f>TRIM(三菜!E13)</f>
        <v>香滷豬腳</v>
      </c>
      <c r="I7" s="290" t="str">
        <f>三菜!E14</f>
        <v>豬腳丁*溫 　　　16Kg</v>
      </c>
      <c r="J7" s="302"/>
      <c r="K7" s="329"/>
      <c r="L7" s="118"/>
      <c r="M7" s="205" t="s">
        <v>118</v>
      </c>
      <c r="N7" s="376" t="str">
        <f>TRIM(三菜!E22)</f>
        <v>香菇肉羹飯</v>
      </c>
      <c r="O7" s="290" t="str">
        <f>三菜!E23</f>
        <v>高麗菜(切片) 　13.5Kg</v>
      </c>
      <c r="P7" s="302"/>
      <c r="Q7" s="329"/>
      <c r="R7" s="118"/>
      <c r="S7" s="205" t="s">
        <v>118</v>
      </c>
      <c r="T7" s="376" t="str">
        <f>TRIM(三菜!E31)</f>
        <v>清蒸魚片</v>
      </c>
      <c r="U7" s="290" t="str">
        <f>三菜!E32</f>
        <v>*油甘魚片(CAS) 183片</v>
      </c>
      <c r="V7" s="302"/>
      <c r="W7" s="329"/>
      <c r="X7" s="118"/>
      <c r="Y7" s="205" t="s">
        <v>118</v>
      </c>
      <c r="Z7" s="376" t="str">
        <f>TRIM(三菜!E40)</f>
        <v>香滷三節翅</v>
      </c>
      <c r="AA7" s="290" t="str">
        <f>三菜!E41</f>
        <v>三節翅**CAS 　　183支</v>
      </c>
      <c r="AB7" s="302"/>
      <c r="AC7" s="329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94"/>
      <c r="B8" s="374"/>
      <c r="C8" s="281" t="str">
        <f>三菜!E6</f>
        <v>洋蔥片 　　　　　5Kg</v>
      </c>
      <c r="D8" s="284"/>
      <c r="E8" s="317"/>
      <c r="F8" s="106"/>
      <c r="G8" s="205" t="s">
        <v>118</v>
      </c>
      <c r="H8" s="374"/>
      <c r="I8" s="281" t="str">
        <f>三菜!E15</f>
        <v>筍乾 　　　　　　8Kg</v>
      </c>
      <c r="J8" s="284"/>
      <c r="K8" s="317"/>
      <c r="L8" s="106"/>
      <c r="M8" s="205" t="s">
        <v>118</v>
      </c>
      <c r="N8" s="374"/>
      <c r="O8" s="281" t="str">
        <f>三菜!E24</f>
        <v>肉羹條 　　　　　8Kg</v>
      </c>
      <c r="P8" s="284"/>
      <c r="Q8" s="317"/>
      <c r="R8" s="106"/>
      <c r="S8" s="205" t="s">
        <v>118</v>
      </c>
      <c r="T8" s="374"/>
      <c r="U8" s="281" t="str">
        <f>三菜!E37</f>
        <v>綠豆 　　　　　　4Kg</v>
      </c>
      <c r="V8" s="284"/>
      <c r="W8" s="317"/>
      <c r="X8" s="106"/>
      <c r="Y8" s="205" t="s">
        <v>118</v>
      </c>
      <c r="Z8" s="374"/>
      <c r="AA8" s="281" t="str">
        <f>三菜!E42</f>
        <v>薑片 　　　　　0.2Kg</v>
      </c>
      <c r="AB8" s="284"/>
      <c r="AC8" s="317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94"/>
      <c r="B9" s="374"/>
      <c r="C9" s="281" t="str">
        <f>三菜!E7</f>
        <v>紅蘿蔔片 　　　　2Kg</v>
      </c>
      <c r="D9" s="284"/>
      <c r="E9" s="317"/>
      <c r="F9" s="106"/>
      <c r="G9" s="205" t="s">
        <v>118</v>
      </c>
      <c r="H9" s="374"/>
      <c r="I9" s="281" t="str">
        <f>三菜!E16</f>
        <v>素皮絲中丁*濕 　2.5Kg</v>
      </c>
      <c r="J9" s="284"/>
      <c r="K9" s="317"/>
      <c r="L9" s="106"/>
      <c r="M9" s="205" t="s">
        <v>118</v>
      </c>
      <c r="N9" s="374"/>
      <c r="O9" s="281" t="str">
        <f>三菜!E25</f>
        <v>蛋(10粒/盒/約0.6k) 5盒</v>
      </c>
      <c r="P9" s="284"/>
      <c r="Q9" s="317"/>
      <c r="R9" s="106"/>
      <c r="S9" s="205" t="s">
        <v>118</v>
      </c>
      <c r="T9" s="374"/>
      <c r="U9" s="281" t="str">
        <f>三菜!E33</f>
        <v>薑絲 　　　　　0.2Kg</v>
      </c>
      <c r="V9" s="284"/>
      <c r="W9" s="317"/>
      <c r="X9" s="106"/>
      <c r="Y9" s="205" t="s">
        <v>118</v>
      </c>
      <c r="Z9" s="374"/>
      <c r="AA9" s="281">
        <f>三菜!E43</f>
        <v>0</v>
      </c>
      <c r="AB9" s="284"/>
      <c r="AC9" s="317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94"/>
      <c r="B10" s="374"/>
      <c r="C10" s="281" t="str">
        <f>三菜!E8</f>
        <v>蒜末 　　　　　0.2Kg</v>
      </c>
      <c r="D10" s="284"/>
      <c r="E10" s="317"/>
      <c r="F10" s="118"/>
      <c r="G10" s="205" t="s">
        <v>118</v>
      </c>
      <c r="H10" s="374"/>
      <c r="I10" s="281">
        <f>三菜!E17</f>
        <v>0</v>
      </c>
      <c r="J10" s="284"/>
      <c r="K10" s="317"/>
      <c r="L10" s="118"/>
      <c r="M10" s="205" t="s">
        <v>118</v>
      </c>
      <c r="N10" s="374"/>
      <c r="O10" s="281" t="str">
        <f>三菜!E26</f>
        <v>鮮筍粗絲 　　　　4Kg</v>
      </c>
      <c r="P10" s="284"/>
      <c r="Q10" s="317"/>
      <c r="R10" s="118"/>
      <c r="S10" s="205" t="s">
        <v>118</v>
      </c>
      <c r="T10" s="374"/>
      <c r="U10" s="281">
        <f>三菜!E35</f>
        <v>0</v>
      </c>
      <c r="V10" s="284"/>
      <c r="W10" s="317"/>
      <c r="X10" s="118"/>
      <c r="Y10" s="205" t="s">
        <v>118</v>
      </c>
      <c r="Z10" s="374"/>
      <c r="AA10" s="281">
        <f>三菜!E44</f>
        <v>0</v>
      </c>
      <c r="AB10" s="284"/>
      <c r="AC10" s="317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94"/>
      <c r="B11" s="374"/>
      <c r="C11" s="281">
        <f>三菜!E9</f>
        <v>0</v>
      </c>
      <c r="D11" s="284"/>
      <c r="E11" s="317"/>
      <c r="F11" s="106"/>
      <c r="G11" s="205" t="s">
        <v>118</v>
      </c>
      <c r="H11" s="374"/>
      <c r="I11" s="281">
        <f>三菜!E18</f>
        <v>0</v>
      </c>
      <c r="J11" s="284"/>
      <c r="K11" s="317"/>
      <c r="L11" s="106"/>
      <c r="M11" s="205" t="s">
        <v>118</v>
      </c>
      <c r="N11" s="374"/>
      <c r="O11" s="281" t="str">
        <f>三菜!E27</f>
        <v>紅蘿蔔絲 　　　　2Kg</v>
      </c>
      <c r="P11" s="284"/>
      <c r="Q11" s="317"/>
      <c r="R11" s="106"/>
      <c r="S11" s="205" t="s">
        <v>118</v>
      </c>
      <c r="T11" s="374"/>
      <c r="U11" s="281" t="str">
        <f>三菜!E36</f>
        <v>提早送</v>
      </c>
      <c r="V11" s="284"/>
      <c r="W11" s="317"/>
      <c r="X11" s="106"/>
      <c r="Y11" s="205" t="s">
        <v>118</v>
      </c>
      <c r="Z11" s="374"/>
      <c r="AA11" s="281">
        <f>三菜!E45</f>
        <v>0</v>
      </c>
      <c r="AB11" s="284"/>
      <c r="AC11" s="317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94"/>
      <c r="B12" s="374"/>
      <c r="C12" s="281">
        <f>三菜!E10</f>
        <v>0</v>
      </c>
      <c r="D12" s="284"/>
      <c r="E12" s="317"/>
      <c r="F12" s="106"/>
      <c r="G12" s="205" t="s">
        <v>118</v>
      </c>
      <c r="H12" s="374"/>
      <c r="I12" s="281">
        <f>三菜!E19</f>
        <v>0</v>
      </c>
      <c r="J12" s="284"/>
      <c r="K12" s="317"/>
      <c r="L12" s="106"/>
      <c r="M12" s="205" t="s">
        <v>118</v>
      </c>
      <c r="N12" s="374"/>
      <c r="O12" s="281" t="str">
        <f>三菜!E28</f>
        <v>木耳絲 　　　　0.8Kg</v>
      </c>
      <c r="P12" s="284"/>
      <c r="Q12" s="317"/>
      <c r="R12" s="106"/>
      <c r="S12" s="205" t="s">
        <v>118</v>
      </c>
      <c r="T12" s="374"/>
      <c r="U12" s="281" t="e">
        <f>三菜!#REF!</f>
        <v>#REF!</v>
      </c>
      <c r="V12" s="284"/>
      <c r="W12" s="317"/>
      <c r="X12" s="106"/>
      <c r="Y12" s="205" t="s">
        <v>118</v>
      </c>
      <c r="Z12" s="374"/>
      <c r="AA12" s="281">
        <f>三菜!E46</f>
        <v>0</v>
      </c>
      <c r="AB12" s="284"/>
      <c r="AC12" s="317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94"/>
      <c r="B13" s="374"/>
      <c r="C13" s="281">
        <f>三菜!E11</f>
        <v>0</v>
      </c>
      <c r="D13" s="284"/>
      <c r="E13" s="317"/>
      <c r="F13" s="118"/>
      <c r="G13" s="205">
        <f>E13*F13</f>
        <v>0</v>
      </c>
      <c r="H13" s="374"/>
      <c r="I13" s="281">
        <f>三菜!E20</f>
        <v>0</v>
      </c>
      <c r="J13" s="284"/>
      <c r="K13" s="317"/>
      <c r="L13" s="118"/>
      <c r="M13" s="205">
        <f>K13*L13</f>
        <v>0</v>
      </c>
      <c r="N13" s="374"/>
      <c r="O13" s="281" t="str">
        <f>三菜!E29</f>
        <v>乾香菇絲 　　　0.1Kg</v>
      </c>
      <c r="P13" s="284"/>
      <c r="Q13" s="317"/>
      <c r="R13" s="118"/>
      <c r="S13" s="205">
        <f>Q13*R13</f>
        <v>0</v>
      </c>
      <c r="T13" s="374"/>
      <c r="U13" s="281">
        <f>三菜!E38</f>
        <v>0</v>
      </c>
      <c r="V13" s="284"/>
      <c r="W13" s="317"/>
      <c r="X13" s="118"/>
      <c r="Y13" s="205">
        <f>W13*X13</f>
        <v>0</v>
      </c>
      <c r="Z13" s="374"/>
      <c r="AA13" s="281">
        <f>三菜!E47</f>
        <v>0</v>
      </c>
      <c r="AB13" s="284"/>
      <c r="AC13" s="317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98"/>
      <c r="B14" s="375"/>
      <c r="C14" s="299">
        <f>三菜!E12</f>
        <v>0</v>
      </c>
      <c r="D14" s="300"/>
      <c r="E14" s="318"/>
      <c r="F14" s="103"/>
      <c r="G14" s="206">
        <f>E14*F14</f>
        <v>0</v>
      </c>
      <c r="H14" s="375"/>
      <c r="I14" s="299">
        <f>三菜!E21</f>
        <v>0</v>
      </c>
      <c r="J14" s="300"/>
      <c r="K14" s="318"/>
      <c r="L14" s="103"/>
      <c r="M14" s="206">
        <f>K14*L14</f>
        <v>0</v>
      </c>
      <c r="N14" s="375"/>
      <c r="O14" s="299">
        <f>三菜!E30</f>
        <v>0</v>
      </c>
      <c r="P14" s="300"/>
      <c r="Q14" s="318"/>
      <c r="R14" s="103"/>
      <c r="S14" s="206">
        <f>Q14*R14</f>
        <v>0</v>
      </c>
      <c r="T14" s="375"/>
      <c r="U14" s="299">
        <f>三菜!E39</f>
        <v>0</v>
      </c>
      <c r="V14" s="300"/>
      <c r="W14" s="318"/>
      <c r="X14" s="103"/>
      <c r="Y14" s="206">
        <f>W14*X14</f>
        <v>0</v>
      </c>
      <c r="Z14" s="375"/>
      <c r="AA14" s="299">
        <f>三菜!E48</f>
        <v>0</v>
      </c>
      <c r="AB14" s="300"/>
      <c r="AC14" s="318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93" t="s">
        <v>4</v>
      </c>
      <c r="B15" s="373" t="str">
        <f>TRIM(三菜!F4)</f>
        <v>香滷貢丸</v>
      </c>
      <c r="C15" s="290" t="str">
        <f>三菜!F5</f>
        <v>貢丸(中27) 　　266個</v>
      </c>
      <c r="D15" s="302"/>
      <c r="E15" s="329"/>
      <c r="F15" s="104"/>
      <c r="G15" s="207" t="s">
        <v>118</v>
      </c>
      <c r="H15" s="373" t="str">
        <f>TRIM(三菜!F13)</f>
        <v>干片培根鮮蔬</v>
      </c>
      <c r="I15" s="290" t="str">
        <f>三菜!F14</f>
        <v>豆芽菜 　　　　　12Kg</v>
      </c>
      <c r="J15" s="302"/>
      <c r="K15" s="329"/>
      <c r="L15" s="104"/>
      <c r="M15" s="207" t="s">
        <v>118</v>
      </c>
      <c r="N15" s="373" t="str">
        <f>TRIM(三菜!F22)</f>
        <v>油膏水餃(4粒/份)</v>
      </c>
      <c r="O15" s="290" t="str">
        <f>三菜!F23</f>
        <v>熟水餃(奇巧) 　1064粒</v>
      </c>
      <c r="P15" s="302"/>
      <c r="Q15" s="329"/>
      <c r="R15" s="104"/>
      <c r="S15" s="207" t="s">
        <v>118</v>
      </c>
      <c r="T15" s="373" t="str">
        <f>TRIM(三菜!F31)</f>
        <v>偽蟹黃豆腐</v>
      </c>
      <c r="U15" s="290" t="str">
        <f>三菜!F32</f>
        <v>蛋黃(粒) 　　　　18個</v>
      </c>
      <c r="V15" s="302"/>
      <c r="W15" s="329"/>
      <c r="X15" s="104"/>
      <c r="Y15" s="207" t="s">
        <v>118</v>
      </c>
      <c r="Z15" s="373" t="str">
        <f>TRIM(三菜!F40)</f>
        <v>繽紛滑蛋</v>
      </c>
      <c r="AA15" s="290" t="str">
        <f>三菜!F41</f>
        <v>蛋(10粒/盒/約0.6k) 13盒</v>
      </c>
      <c r="AB15" s="302"/>
      <c r="AC15" s="329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94"/>
      <c r="B16" s="374"/>
      <c r="C16" s="281">
        <f>三菜!F6</f>
        <v>0</v>
      </c>
      <c r="D16" s="284"/>
      <c r="E16" s="317"/>
      <c r="F16" s="120"/>
      <c r="G16" s="205" t="s">
        <v>118</v>
      </c>
      <c r="H16" s="374"/>
      <c r="I16" s="281" t="str">
        <f>三菜!F15</f>
        <v>豆干片 　　　　　3Kg</v>
      </c>
      <c r="J16" s="284"/>
      <c r="K16" s="317"/>
      <c r="L16" s="120"/>
      <c r="M16" s="205" t="s">
        <v>118</v>
      </c>
      <c r="N16" s="374"/>
      <c r="O16" s="281" t="str">
        <f>三菜!F24</f>
        <v>醬油膏(6K) 　　　0桶</v>
      </c>
      <c r="P16" s="284"/>
      <c r="Q16" s="317"/>
      <c r="R16" s="106"/>
      <c r="S16" s="205" t="s">
        <v>118</v>
      </c>
      <c r="T16" s="374"/>
      <c r="U16" s="281" t="str">
        <f>三菜!F33</f>
        <v>南瓜小丁 　　　　4Kg</v>
      </c>
      <c r="V16" s="284"/>
      <c r="W16" s="317"/>
      <c r="X16" s="106"/>
      <c r="Y16" s="205" t="s">
        <v>118</v>
      </c>
      <c r="Z16" s="374"/>
      <c r="AA16" s="281" t="str">
        <f>三菜!F42</f>
        <v>三色豆 　　　　　7Kg</v>
      </c>
      <c r="AB16" s="284"/>
      <c r="AC16" s="317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94"/>
      <c r="B17" s="374"/>
      <c r="C17" s="281">
        <f>三菜!F7</f>
        <v>0</v>
      </c>
      <c r="D17" s="284"/>
      <c r="E17" s="317"/>
      <c r="F17" s="120"/>
      <c r="G17" s="205" t="s">
        <v>118</v>
      </c>
      <c r="H17" s="374"/>
      <c r="I17" s="281" t="str">
        <f>三菜!F16</f>
        <v>碎培根 　　　　　3Kg</v>
      </c>
      <c r="J17" s="284"/>
      <c r="K17" s="317"/>
      <c r="L17" s="120"/>
      <c r="M17" s="205" t="s">
        <v>118</v>
      </c>
      <c r="N17" s="374"/>
      <c r="O17" s="281">
        <f>三菜!F25</f>
        <v>0</v>
      </c>
      <c r="P17" s="284"/>
      <c r="Q17" s="317"/>
      <c r="R17" s="106"/>
      <c r="S17" s="205" t="s">
        <v>118</v>
      </c>
      <c r="T17" s="374"/>
      <c r="U17" s="281" t="str">
        <f>三菜!F34</f>
        <v>豆腐中丁*7K 　　　2板</v>
      </c>
      <c r="V17" s="284"/>
      <c r="W17" s="317"/>
      <c r="X17" s="106"/>
      <c r="Y17" s="205" t="s">
        <v>118</v>
      </c>
      <c r="Z17" s="374"/>
      <c r="AA17" s="281">
        <f>三菜!F43</f>
        <v>0</v>
      </c>
      <c r="AB17" s="284"/>
      <c r="AC17" s="317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94"/>
      <c r="B18" s="374"/>
      <c r="C18" s="281">
        <f>三菜!F8</f>
        <v>0</v>
      </c>
      <c r="D18" s="284"/>
      <c r="E18" s="317"/>
      <c r="F18" s="120"/>
      <c r="G18" s="205" t="s">
        <v>118</v>
      </c>
      <c r="H18" s="374"/>
      <c r="I18" s="281" t="str">
        <f>三菜!F17</f>
        <v>紅蘿蔔絲 　　　　2Kg</v>
      </c>
      <c r="J18" s="284"/>
      <c r="K18" s="317"/>
      <c r="L18" s="120"/>
      <c r="M18" s="205" t="s">
        <v>118</v>
      </c>
      <c r="N18" s="374"/>
      <c r="O18" s="281">
        <f>三菜!F26</f>
        <v>0</v>
      </c>
      <c r="P18" s="284"/>
      <c r="Q18" s="317"/>
      <c r="R18" s="106"/>
      <c r="S18" s="205" t="s">
        <v>118</v>
      </c>
      <c r="T18" s="374"/>
      <c r="U18" s="281" t="str">
        <f>三菜!F35</f>
        <v>三色豆 　　　　　1Kg</v>
      </c>
      <c r="V18" s="284"/>
      <c r="W18" s="317"/>
      <c r="X18" s="106"/>
      <c r="Y18" s="205" t="s">
        <v>118</v>
      </c>
      <c r="Z18" s="374"/>
      <c r="AA18" s="281">
        <f>三菜!F44</f>
        <v>0</v>
      </c>
      <c r="AB18" s="284"/>
      <c r="AC18" s="317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94"/>
      <c r="B19" s="374"/>
      <c r="C19" s="281">
        <f>三菜!F9</f>
        <v>0</v>
      </c>
      <c r="D19" s="284"/>
      <c r="E19" s="317"/>
      <c r="F19" s="120"/>
      <c r="G19" s="205">
        <f>E19*F19</f>
        <v>0</v>
      </c>
      <c r="H19" s="374"/>
      <c r="I19" s="281" t="str">
        <f>三菜!F18</f>
        <v>蒜末 　　　　　0.2Kg</v>
      </c>
      <c r="J19" s="284"/>
      <c r="K19" s="317"/>
      <c r="L19" s="120"/>
      <c r="M19" s="205">
        <f>K19*L19</f>
        <v>0</v>
      </c>
      <c r="N19" s="374"/>
      <c r="O19" s="281">
        <f>三菜!F27</f>
        <v>0</v>
      </c>
      <c r="P19" s="284"/>
      <c r="Q19" s="317"/>
      <c r="R19" s="106"/>
      <c r="S19" s="205">
        <f>Q19*R19</f>
        <v>0</v>
      </c>
      <c r="T19" s="374"/>
      <c r="U19" s="281">
        <f>三菜!F36</f>
        <v>0</v>
      </c>
      <c r="V19" s="284"/>
      <c r="W19" s="317"/>
      <c r="X19" s="106"/>
      <c r="Y19" s="205">
        <f>W19*X19</f>
        <v>0</v>
      </c>
      <c r="Z19" s="374"/>
      <c r="AA19" s="281">
        <f>三菜!F45</f>
        <v>0</v>
      </c>
      <c r="AB19" s="284"/>
      <c r="AC19" s="317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94"/>
      <c r="B20" s="374"/>
      <c r="C20" s="281">
        <f>三菜!F10</f>
        <v>0</v>
      </c>
      <c r="D20" s="284"/>
      <c r="E20" s="317"/>
      <c r="F20" s="120"/>
      <c r="G20" s="205">
        <f>E20*F20</f>
        <v>0</v>
      </c>
      <c r="H20" s="374"/>
      <c r="I20" s="281">
        <f>三菜!F19</f>
        <v>0</v>
      </c>
      <c r="J20" s="284"/>
      <c r="K20" s="317"/>
      <c r="L20" s="120"/>
      <c r="M20" s="205">
        <f>K20*L20</f>
        <v>0</v>
      </c>
      <c r="N20" s="374"/>
      <c r="O20" s="281">
        <f>三菜!F28</f>
        <v>0</v>
      </c>
      <c r="P20" s="284"/>
      <c r="Q20" s="317"/>
      <c r="R20" s="106"/>
      <c r="S20" s="205">
        <f>Q20*R20</f>
        <v>0</v>
      </c>
      <c r="T20" s="374"/>
      <c r="U20" s="281">
        <f>三菜!F37</f>
        <v>0</v>
      </c>
      <c r="V20" s="284"/>
      <c r="W20" s="317"/>
      <c r="X20" s="106"/>
      <c r="Y20" s="205">
        <f>W20*X20</f>
        <v>0</v>
      </c>
      <c r="Z20" s="374"/>
      <c r="AA20" s="281">
        <f>三菜!F46</f>
        <v>0</v>
      </c>
      <c r="AB20" s="284"/>
      <c r="AC20" s="317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94"/>
      <c r="B21" s="374"/>
      <c r="C21" s="281">
        <f>三菜!F11</f>
        <v>0</v>
      </c>
      <c r="D21" s="284"/>
      <c r="E21" s="317"/>
      <c r="F21" s="120"/>
      <c r="G21" s="205">
        <f>E21*F21</f>
        <v>0</v>
      </c>
      <c r="H21" s="374"/>
      <c r="I21" s="281">
        <f>三菜!F20</f>
        <v>0</v>
      </c>
      <c r="J21" s="284"/>
      <c r="K21" s="317"/>
      <c r="L21" s="120"/>
      <c r="M21" s="205">
        <f>K21*L21</f>
        <v>0</v>
      </c>
      <c r="N21" s="374"/>
      <c r="O21" s="281">
        <f>三菜!F29</f>
        <v>0</v>
      </c>
      <c r="P21" s="284"/>
      <c r="Q21" s="317"/>
      <c r="R21" s="106"/>
      <c r="S21" s="205">
        <f>Q21*R21</f>
        <v>0</v>
      </c>
      <c r="T21" s="374"/>
      <c r="U21" s="281">
        <f>三菜!F38</f>
        <v>0</v>
      </c>
      <c r="V21" s="284"/>
      <c r="W21" s="317"/>
      <c r="X21" s="106"/>
      <c r="Y21" s="205">
        <f>W21*X21</f>
        <v>0</v>
      </c>
      <c r="Z21" s="374"/>
      <c r="AA21" s="281">
        <f>三菜!F47</f>
        <v>0</v>
      </c>
      <c r="AB21" s="284"/>
      <c r="AC21" s="317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98"/>
      <c r="B22" s="377"/>
      <c r="C22" s="299">
        <f>三菜!F12</f>
        <v>0</v>
      </c>
      <c r="D22" s="300"/>
      <c r="E22" s="318"/>
      <c r="F22" s="121"/>
      <c r="G22" s="208">
        <f>E22*F22</f>
        <v>0</v>
      </c>
      <c r="H22" s="377"/>
      <c r="I22" s="299">
        <f>三菜!F21</f>
        <v>0</v>
      </c>
      <c r="J22" s="300"/>
      <c r="K22" s="318"/>
      <c r="L22" s="121"/>
      <c r="M22" s="208">
        <f>K22*L22</f>
        <v>0</v>
      </c>
      <c r="N22" s="377"/>
      <c r="O22" s="299">
        <f>三菜!F30</f>
        <v>0</v>
      </c>
      <c r="P22" s="300"/>
      <c r="Q22" s="318"/>
      <c r="R22" s="121"/>
      <c r="S22" s="208">
        <f>Q22*R22</f>
        <v>0</v>
      </c>
      <c r="T22" s="377"/>
      <c r="U22" s="299">
        <f>三菜!F39</f>
        <v>0</v>
      </c>
      <c r="V22" s="300"/>
      <c r="W22" s="318"/>
      <c r="X22" s="122"/>
      <c r="Y22" s="208">
        <f>W22*X22</f>
        <v>0</v>
      </c>
      <c r="Z22" s="377"/>
      <c r="AA22" s="299">
        <f>三菜!F48</f>
        <v>0</v>
      </c>
      <c r="AB22" s="300"/>
      <c r="AC22" s="318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93" t="s">
        <v>64</v>
      </c>
      <c r="B23" s="373" t="str">
        <f>TRIM(三菜!G4)</f>
        <v>炒小白菜</v>
      </c>
      <c r="C23" s="290" t="str">
        <f>三菜!G5</f>
        <v>小白菜(切) 　　　20Kg</v>
      </c>
      <c r="D23" s="302"/>
      <c r="E23" s="329"/>
      <c r="F23" s="119"/>
      <c r="G23" s="205" t="s">
        <v>118</v>
      </c>
      <c r="H23" s="373" t="str">
        <f>TRIM(三菜!G13)</f>
        <v>炒油菜</v>
      </c>
      <c r="I23" s="290" t="str">
        <f>三菜!G14</f>
        <v>油菜(切) 　　　　20Kg</v>
      </c>
      <c r="J23" s="302"/>
      <c r="K23" s="329"/>
      <c r="L23" s="119"/>
      <c r="M23" s="205" t="s">
        <v>118</v>
      </c>
      <c r="N23" s="373" t="str">
        <f>TRIM(三菜!G22)</f>
        <v/>
      </c>
      <c r="O23" s="290">
        <f>三菜!G23</f>
        <v>0</v>
      </c>
      <c r="P23" s="302"/>
      <c r="Q23" s="329"/>
      <c r="R23" s="119"/>
      <c r="S23" s="205" t="s">
        <v>118</v>
      </c>
      <c r="T23" s="373" t="str">
        <f>TRIM(三菜!G31)</f>
        <v>鐵板銀芽</v>
      </c>
      <c r="U23" s="290" t="str">
        <f>三菜!G32</f>
        <v>豆芽菜 　　　　　13Kg</v>
      </c>
      <c r="V23" s="302"/>
      <c r="W23" s="329"/>
      <c r="X23" s="104"/>
      <c r="Y23" s="205" t="s">
        <v>118</v>
      </c>
      <c r="Z23" s="373" t="str">
        <f>TRIM(三菜!G40)</f>
        <v>炒青江菜</v>
      </c>
      <c r="AA23" s="290" t="str">
        <f>三菜!G41</f>
        <v>青江菜(切) 　　　14Kg</v>
      </c>
      <c r="AB23" s="302"/>
      <c r="AC23" s="329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94"/>
      <c r="B24" s="374"/>
      <c r="C24" s="281" t="str">
        <f>三菜!G6</f>
        <v>薑絲 　　　　　0.2Kg</v>
      </c>
      <c r="D24" s="284"/>
      <c r="E24" s="317"/>
      <c r="F24" s="120"/>
      <c r="G24" s="205" t="s">
        <v>118</v>
      </c>
      <c r="H24" s="374"/>
      <c r="I24" s="281" t="str">
        <f>三菜!G15</f>
        <v>蒜末 　　　　　0.2Kg</v>
      </c>
      <c r="J24" s="284"/>
      <c r="K24" s="317"/>
      <c r="L24" s="106"/>
      <c r="M24" s="205" t="s">
        <v>118</v>
      </c>
      <c r="N24" s="374"/>
      <c r="O24" s="281">
        <f>三菜!G24</f>
        <v>0</v>
      </c>
      <c r="P24" s="284"/>
      <c r="Q24" s="317"/>
      <c r="R24" s="106"/>
      <c r="S24" s="205" t="s">
        <v>118</v>
      </c>
      <c r="T24" s="374"/>
      <c r="U24" s="281" t="str">
        <f>三菜!G33</f>
        <v>紅蘿蔔絲 　　　　1Kg</v>
      </c>
      <c r="V24" s="284"/>
      <c r="W24" s="317"/>
      <c r="X24" s="106"/>
      <c r="Y24" s="205" t="s">
        <v>118</v>
      </c>
      <c r="Z24" s="374"/>
      <c r="AA24" s="281" t="str">
        <f>三菜!G42</f>
        <v>薑絲 　　　　　0.2Kg</v>
      </c>
      <c r="AB24" s="284"/>
      <c r="AC24" s="317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94"/>
      <c r="B25" s="374"/>
      <c r="C25" s="281">
        <f>三菜!G7</f>
        <v>0</v>
      </c>
      <c r="D25" s="284"/>
      <c r="E25" s="317"/>
      <c r="F25" s="106"/>
      <c r="G25" s="205">
        <f>E25*F25</f>
        <v>0</v>
      </c>
      <c r="H25" s="374"/>
      <c r="I25" s="281">
        <f>三菜!G16</f>
        <v>0</v>
      </c>
      <c r="J25" s="284"/>
      <c r="K25" s="317"/>
      <c r="L25" s="106"/>
      <c r="M25" s="205">
        <f>K25*L25</f>
        <v>0</v>
      </c>
      <c r="N25" s="374"/>
      <c r="O25" s="281">
        <f>三菜!G25</f>
        <v>0</v>
      </c>
      <c r="P25" s="284"/>
      <c r="Q25" s="317"/>
      <c r="R25" s="106"/>
      <c r="S25" s="205">
        <f>Q25*R25</f>
        <v>0</v>
      </c>
      <c r="T25" s="374"/>
      <c r="U25" s="281" t="str">
        <f>三菜!G34</f>
        <v>蒜末 　　　　　0.1Kg</v>
      </c>
      <c r="V25" s="284"/>
      <c r="W25" s="317"/>
      <c r="X25" s="106"/>
      <c r="Y25" s="205">
        <f>W25*X25</f>
        <v>0</v>
      </c>
      <c r="Z25" s="374"/>
      <c r="AA25" s="281">
        <f>三菜!G43</f>
        <v>0</v>
      </c>
      <c r="AB25" s="284"/>
      <c r="AC25" s="317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94"/>
      <c r="B26" s="374"/>
      <c r="C26" s="281">
        <f>三菜!G8</f>
        <v>0</v>
      </c>
      <c r="D26" s="284"/>
      <c r="E26" s="317"/>
      <c r="F26" s="106"/>
      <c r="G26" s="205">
        <f>E26*F26</f>
        <v>0</v>
      </c>
      <c r="H26" s="374"/>
      <c r="I26" s="281">
        <f>三菜!G17</f>
        <v>0</v>
      </c>
      <c r="J26" s="284"/>
      <c r="K26" s="317"/>
      <c r="L26" s="106"/>
      <c r="M26" s="205">
        <f>K26*L26</f>
        <v>0</v>
      </c>
      <c r="N26" s="374"/>
      <c r="O26" s="281">
        <f>三菜!G26</f>
        <v>0</v>
      </c>
      <c r="P26" s="284"/>
      <c r="Q26" s="317"/>
      <c r="R26" s="106"/>
      <c r="S26" s="205">
        <f>Q26*R26</f>
        <v>0</v>
      </c>
      <c r="T26" s="374"/>
      <c r="U26" s="281">
        <f>三菜!G35</f>
        <v>0</v>
      </c>
      <c r="V26" s="284"/>
      <c r="W26" s="317"/>
      <c r="X26" s="106"/>
      <c r="Y26" s="205">
        <f>W26*X26</f>
        <v>0</v>
      </c>
      <c r="Z26" s="374"/>
      <c r="AA26" s="281">
        <f>三菜!G44</f>
        <v>0</v>
      </c>
      <c r="AB26" s="284"/>
      <c r="AC26" s="317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94"/>
      <c r="B27" s="374"/>
      <c r="C27" s="281">
        <f>三菜!G9</f>
        <v>0</v>
      </c>
      <c r="D27" s="284"/>
      <c r="E27" s="317"/>
      <c r="F27" s="106"/>
      <c r="G27" s="205">
        <f>E27*F27</f>
        <v>0</v>
      </c>
      <c r="H27" s="374"/>
      <c r="I27" s="281">
        <f>三菜!G18</f>
        <v>0</v>
      </c>
      <c r="J27" s="284"/>
      <c r="K27" s="317"/>
      <c r="L27" s="106"/>
      <c r="M27" s="205">
        <f>K27*L27</f>
        <v>0</v>
      </c>
      <c r="N27" s="374"/>
      <c r="O27" s="281">
        <f>三菜!G27</f>
        <v>0</v>
      </c>
      <c r="P27" s="284"/>
      <c r="Q27" s="317"/>
      <c r="R27" s="106"/>
      <c r="S27" s="205">
        <f>Q27*R27</f>
        <v>0</v>
      </c>
      <c r="T27" s="374"/>
      <c r="U27" s="281">
        <f>三菜!G36</f>
        <v>0</v>
      </c>
      <c r="V27" s="284"/>
      <c r="W27" s="317"/>
      <c r="X27" s="106"/>
      <c r="Y27" s="205">
        <f>W27*X27</f>
        <v>0</v>
      </c>
      <c r="Z27" s="374"/>
      <c r="AA27" s="281">
        <f>三菜!G45</f>
        <v>0</v>
      </c>
      <c r="AB27" s="284"/>
      <c r="AC27" s="317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98"/>
      <c r="B28" s="375"/>
      <c r="C28" s="299">
        <f>三菜!G12</f>
        <v>0</v>
      </c>
      <c r="D28" s="300"/>
      <c r="E28" s="318"/>
      <c r="F28" s="122"/>
      <c r="G28" s="206">
        <f>E28*F28</f>
        <v>0</v>
      </c>
      <c r="H28" s="375"/>
      <c r="I28" s="299" t="str">
        <f>三菜!G19</f>
        <v>六嘉中</v>
      </c>
      <c r="J28" s="300"/>
      <c r="K28" s="318"/>
      <c r="L28" s="122"/>
      <c r="M28" s="206">
        <f>K28*L28</f>
        <v>0</v>
      </c>
      <c r="N28" s="375"/>
      <c r="O28" s="299" t="str">
        <f>三菜!G28</f>
        <v>六嘉中</v>
      </c>
      <c r="P28" s="300"/>
      <c r="Q28" s="318"/>
      <c r="R28" s="122"/>
      <c r="S28" s="206">
        <f>Q28*R28</f>
        <v>0</v>
      </c>
      <c r="T28" s="375"/>
      <c r="U28" s="299" t="str">
        <f>三菜!G37</f>
        <v>六嘉中</v>
      </c>
      <c r="V28" s="300"/>
      <c r="W28" s="318"/>
      <c r="X28" s="122"/>
      <c r="Y28" s="206">
        <f>W28*X28</f>
        <v>0</v>
      </c>
      <c r="Z28" s="375"/>
      <c r="AA28" s="299" t="str">
        <f>三菜!G46</f>
        <v>六嘉中</v>
      </c>
      <c r="AB28" s="300"/>
      <c r="AC28" s="318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93" t="s">
        <v>65</v>
      </c>
      <c r="B29" s="373" t="str">
        <f>TRIM(三菜!H4)</f>
        <v>筍子湯</v>
      </c>
      <c r="C29" s="290" t="str">
        <f>三菜!H5</f>
        <v>鮮筍絲 　　　　8.5Kg</v>
      </c>
      <c r="D29" s="302"/>
      <c r="E29" s="329"/>
      <c r="F29" s="104"/>
      <c r="G29" s="207" t="s">
        <v>118</v>
      </c>
      <c r="H29" s="373" t="str">
        <f>TRIM(三菜!H13)</f>
        <v>南瓜湯</v>
      </c>
      <c r="I29" s="290" t="str">
        <f>三菜!H14</f>
        <v>南瓜片 　　　　　10Kg</v>
      </c>
      <c r="J29" s="302"/>
      <c r="K29" s="329"/>
      <c r="L29" s="104"/>
      <c r="M29" s="207" t="s">
        <v>118</v>
      </c>
      <c r="N29" s="373" t="str">
        <f>TRIM(三菜!H22)</f>
        <v/>
      </c>
      <c r="O29" s="290">
        <f>三菜!H23</f>
        <v>0</v>
      </c>
      <c r="P29" s="302"/>
      <c r="Q29" s="329"/>
      <c r="R29" s="104"/>
      <c r="S29" s="207" t="s">
        <v>118</v>
      </c>
      <c r="T29" s="373" t="str">
        <f>TRIM(三菜!H31)</f>
        <v>紫菜蛋花湯</v>
      </c>
      <c r="U29" s="290" t="str">
        <f>三菜!H32</f>
        <v>蛋(10粒/盒/約0.6k) 3盒</v>
      </c>
      <c r="V29" s="302"/>
      <c r="W29" s="329"/>
      <c r="X29" s="104"/>
      <c r="Y29" s="207" t="s">
        <v>118</v>
      </c>
      <c r="Z29" s="373" t="str">
        <f>TRIM(三菜!H40)</f>
        <v>綠豆湯(提早送)</v>
      </c>
      <c r="AA29" s="290" t="str">
        <f>三菜!H41</f>
        <v>綠豆 　　　　　　</v>
      </c>
      <c r="AB29" s="302"/>
      <c r="AC29" s="329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94"/>
      <c r="B30" s="374"/>
      <c r="C30" s="281" t="str">
        <f>三菜!H6</f>
        <v>豬大骨*溫 　　　　2Kg</v>
      </c>
      <c r="D30" s="284"/>
      <c r="E30" s="317"/>
      <c r="F30" s="106"/>
      <c r="G30" s="205" t="s">
        <v>118</v>
      </c>
      <c r="H30" s="374"/>
      <c r="I30" s="281" t="str">
        <f>三菜!H15</f>
        <v>豬大骨*溫 　　　　2Kg</v>
      </c>
      <c r="J30" s="284"/>
      <c r="K30" s="317"/>
      <c r="L30" s="106"/>
      <c r="M30" s="205" t="s">
        <v>118</v>
      </c>
      <c r="N30" s="374"/>
      <c r="O30" s="281">
        <f>三菜!H24</f>
        <v>0</v>
      </c>
      <c r="P30" s="284"/>
      <c r="Q30" s="317"/>
      <c r="R30" s="106"/>
      <c r="S30" s="205" t="s">
        <v>118</v>
      </c>
      <c r="T30" s="374"/>
      <c r="U30" s="281" t="str">
        <f>三菜!H33</f>
        <v>紫菜片 　　　　0.2Kg</v>
      </c>
      <c r="V30" s="284"/>
      <c r="W30" s="317"/>
      <c r="X30" s="106"/>
      <c r="Y30" s="205" t="s">
        <v>118</v>
      </c>
      <c r="Z30" s="374"/>
      <c r="AA30" s="281">
        <f>三菜!H42</f>
        <v>0</v>
      </c>
      <c r="AB30" s="284"/>
      <c r="AC30" s="317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94"/>
      <c r="B31" s="374"/>
      <c r="C31" s="281">
        <f>三菜!H7</f>
        <v>0</v>
      </c>
      <c r="D31" s="284"/>
      <c r="E31" s="317"/>
      <c r="F31" s="106"/>
      <c r="G31" s="205" t="s">
        <v>118</v>
      </c>
      <c r="H31" s="374"/>
      <c r="I31" s="281">
        <f>三菜!H16</f>
        <v>0</v>
      </c>
      <c r="J31" s="284"/>
      <c r="K31" s="317"/>
      <c r="L31" s="106"/>
      <c r="M31" s="205" t="s">
        <v>118</v>
      </c>
      <c r="N31" s="374"/>
      <c r="O31" s="281">
        <f>三菜!H25</f>
        <v>0</v>
      </c>
      <c r="P31" s="284"/>
      <c r="Q31" s="317"/>
      <c r="R31" s="106"/>
      <c r="S31" s="205" t="s">
        <v>118</v>
      </c>
      <c r="T31" s="374"/>
      <c r="U31" s="281" t="str">
        <f>三菜!H34</f>
        <v>青蔥珠 　　　　0.1Kg</v>
      </c>
      <c r="V31" s="284"/>
      <c r="W31" s="317"/>
      <c r="X31" s="106"/>
      <c r="Y31" s="205" t="s">
        <v>118</v>
      </c>
      <c r="Z31" s="374"/>
      <c r="AA31" s="281">
        <f>三菜!H43</f>
        <v>0</v>
      </c>
      <c r="AB31" s="284"/>
      <c r="AC31" s="317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94"/>
      <c r="B32" s="374"/>
      <c r="C32" s="281">
        <f>三菜!H8</f>
        <v>0</v>
      </c>
      <c r="D32" s="284"/>
      <c r="E32" s="317"/>
      <c r="F32" s="106"/>
      <c r="G32" s="205">
        <f>E32*F32</f>
        <v>0</v>
      </c>
      <c r="H32" s="374"/>
      <c r="I32" s="281">
        <f>三菜!H17</f>
        <v>0</v>
      </c>
      <c r="J32" s="284"/>
      <c r="K32" s="317"/>
      <c r="L32" s="106"/>
      <c r="M32" s="205">
        <f>K32*L32</f>
        <v>0</v>
      </c>
      <c r="N32" s="374"/>
      <c r="O32" s="281">
        <f>三菜!H26</f>
        <v>0</v>
      </c>
      <c r="P32" s="284"/>
      <c r="Q32" s="317"/>
      <c r="R32" s="106"/>
      <c r="S32" s="205">
        <f>Q32*R32</f>
        <v>0</v>
      </c>
      <c r="T32" s="374"/>
      <c r="U32" s="281">
        <f>三菜!H35</f>
        <v>0</v>
      </c>
      <c r="V32" s="284"/>
      <c r="W32" s="317"/>
      <c r="X32" s="106"/>
      <c r="Y32" s="205">
        <f>W32*X32</f>
        <v>0</v>
      </c>
      <c r="Z32" s="374"/>
      <c r="AA32" s="281">
        <f>三菜!H44</f>
        <v>0</v>
      </c>
      <c r="AB32" s="284"/>
      <c r="AC32" s="317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94"/>
      <c r="B33" s="374"/>
      <c r="C33" s="281">
        <f>三菜!H9</f>
        <v>0</v>
      </c>
      <c r="D33" s="284"/>
      <c r="E33" s="317"/>
      <c r="F33" s="106"/>
      <c r="G33" s="205">
        <f>E33*F33</f>
        <v>0</v>
      </c>
      <c r="H33" s="374"/>
      <c r="I33" s="281">
        <f>三菜!H18</f>
        <v>0</v>
      </c>
      <c r="J33" s="284"/>
      <c r="K33" s="317"/>
      <c r="L33" s="106"/>
      <c r="M33" s="205">
        <f>K33*L33</f>
        <v>0</v>
      </c>
      <c r="N33" s="374"/>
      <c r="O33" s="281">
        <f>三菜!H27</f>
        <v>0</v>
      </c>
      <c r="P33" s="284"/>
      <c r="Q33" s="317"/>
      <c r="R33" s="106"/>
      <c r="S33" s="205">
        <f>Q33*R33</f>
        <v>0</v>
      </c>
      <c r="T33" s="374"/>
      <c r="U33" s="281">
        <f>三菜!H36</f>
        <v>0</v>
      </c>
      <c r="V33" s="284"/>
      <c r="W33" s="317"/>
      <c r="X33" s="106"/>
      <c r="Y33" s="205">
        <f>W33*X33</f>
        <v>0</v>
      </c>
      <c r="Z33" s="374"/>
      <c r="AA33" s="281">
        <f>三菜!H45</f>
        <v>0</v>
      </c>
      <c r="AB33" s="284"/>
      <c r="AC33" s="317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94"/>
      <c r="B34" s="374"/>
      <c r="C34" s="281">
        <f>三菜!H11</f>
        <v>0</v>
      </c>
      <c r="D34" s="284"/>
      <c r="E34" s="317"/>
      <c r="F34" s="106"/>
      <c r="G34" s="205">
        <f>E34*F34</f>
        <v>0</v>
      </c>
      <c r="H34" s="374"/>
      <c r="I34" s="281">
        <f>三菜!H19</f>
        <v>0</v>
      </c>
      <c r="J34" s="284"/>
      <c r="K34" s="317"/>
      <c r="L34" s="106"/>
      <c r="M34" s="205">
        <f>K34*L34</f>
        <v>0</v>
      </c>
      <c r="N34" s="374"/>
      <c r="O34" s="281">
        <f>三菜!H28</f>
        <v>0</v>
      </c>
      <c r="P34" s="284"/>
      <c r="Q34" s="317"/>
      <c r="R34" s="106"/>
      <c r="S34" s="205">
        <f>Q34*R34</f>
        <v>0</v>
      </c>
      <c r="T34" s="374"/>
      <c r="U34" s="281">
        <f>三菜!H37</f>
        <v>0</v>
      </c>
      <c r="V34" s="284"/>
      <c r="W34" s="317"/>
      <c r="X34" s="106"/>
      <c r="Y34" s="205">
        <f>W34*X34</f>
        <v>0</v>
      </c>
      <c r="Z34" s="374"/>
      <c r="AA34" s="281">
        <f>三菜!H46</f>
        <v>0</v>
      </c>
      <c r="AB34" s="284"/>
      <c r="AC34" s="317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94"/>
      <c r="B35" s="375"/>
      <c r="C35" s="299">
        <f>三菜!H12</f>
        <v>0</v>
      </c>
      <c r="D35" s="300"/>
      <c r="E35" s="318"/>
      <c r="F35" s="122"/>
      <c r="G35" s="206">
        <f>E35*F35</f>
        <v>0</v>
      </c>
      <c r="H35" s="375"/>
      <c r="I35" s="299">
        <f>三菜!H20</f>
        <v>0</v>
      </c>
      <c r="J35" s="300"/>
      <c r="K35" s="318"/>
      <c r="L35" s="122"/>
      <c r="M35" s="206">
        <f>K35*L35</f>
        <v>0</v>
      </c>
      <c r="N35" s="375"/>
      <c r="O35" s="299">
        <f>三菜!H29</f>
        <v>0</v>
      </c>
      <c r="P35" s="300"/>
      <c r="Q35" s="318"/>
      <c r="R35" s="122"/>
      <c r="S35" s="206">
        <f>Q35*R35</f>
        <v>0</v>
      </c>
      <c r="T35" s="375"/>
      <c r="U35" s="299">
        <f>三菜!H38</f>
        <v>0</v>
      </c>
      <c r="V35" s="300"/>
      <c r="W35" s="318"/>
      <c r="X35" s="122"/>
      <c r="Y35" s="206">
        <f>W35*X35</f>
        <v>0</v>
      </c>
      <c r="Z35" s="375"/>
      <c r="AA35" s="299">
        <f>三菜!H47</f>
        <v>0</v>
      </c>
      <c r="AB35" s="300"/>
      <c r="AC35" s="318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90">
        <f>三菜!I4</f>
        <v>0</v>
      </c>
      <c r="D36" s="391"/>
      <c r="E36" s="392"/>
      <c r="F36" s="96"/>
      <c r="G36" s="209">
        <f>E36*F36</f>
        <v>0</v>
      </c>
      <c r="H36" s="95" t="s">
        <v>119</v>
      </c>
      <c r="I36" s="390" t="str">
        <f>三菜!I13</f>
        <v>李子(三粒)</v>
      </c>
      <c r="J36" s="391"/>
      <c r="K36" s="392"/>
      <c r="L36" s="96"/>
      <c r="M36" s="209">
        <f>K36*L36</f>
        <v>0</v>
      </c>
      <c r="N36" s="95" t="s">
        <v>119</v>
      </c>
      <c r="O36" s="390">
        <f>三菜!I22</f>
        <v>0</v>
      </c>
      <c r="P36" s="391"/>
      <c r="Q36" s="392"/>
      <c r="R36" s="96"/>
      <c r="S36" s="209">
        <f>Q36*R36</f>
        <v>0</v>
      </c>
      <c r="T36" s="95" t="s">
        <v>119</v>
      </c>
      <c r="U36" s="390" t="str">
        <f>三菜!I31</f>
        <v>葡萄(三粒)</v>
      </c>
      <c r="V36" s="391"/>
      <c r="W36" s="392"/>
      <c r="X36" s="96"/>
      <c r="Y36" s="209">
        <f>W36*X36</f>
        <v>0</v>
      </c>
      <c r="Z36" s="95" t="s">
        <v>119</v>
      </c>
      <c r="AA36" s="390">
        <f>三菜!I40</f>
        <v>0</v>
      </c>
      <c r="AB36" s="391"/>
      <c r="AC36" s="392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3" t="s">
        <v>93</v>
      </c>
      <c r="B37" s="381" t="s">
        <v>94</v>
      </c>
      <c r="C37" s="382"/>
      <c r="D37" s="187" t="s">
        <v>95</v>
      </c>
      <c r="E37" s="187"/>
      <c r="F37" s="382" t="s">
        <v>96</v>
      </c>
      <c r="G37" s="385"/>
      <c r="H37" s="382" t="s">
        <v>94</v>
      </c>
      <c r="I37" s="382"/>
      <c r="J37" s="187" t="s">
        <v>95</v>
      </c>
      <c r="K37" s="187"/>
      <c r="L37" s="382" t="s">
        <v>96</v>
      </c>
      <c r="M37" s="385"/>
      <c r="N37" s="382" t="s">
        <v>94</v>
      </c>
      <c r="O37" s="382"/>
      <c r="P37" s="187" t="s">
        <v>95</v>
      </c>
      <c r="Q37" s="187"/>
      <c r="R37" s="382" t="s">
        <v>96</v>
      </c>
      <c r="S37" s="385"/>
      <c r="T37" s="382" t="s">
        <v>94</v>
      </c>
      <c r="U37" s="382"/>
      <c r="V37" s="187" t="s">
        <v>95</v>
      </c>
      <c r="W37" s="187"/>
      <c r="X37" s="382" t="s">
        <v>96</v>
      </c>
      <c r="Y37" s="385"/>
      <c r="Z37" s="382" t="s">
        <v>94</v>
      </c>
      <c r="AA37" s="382"/>
      <c r="AB37" s="187" t="s">
        <v>95</v>
      </c>
      <c r="AC37" s="187"/>
      <c r="AD37" s="382" t="s">
        <v>96</v>
      </c>
      <c r="AE37" s="385"/>
      <c r="AL37" s="189"/>
    </row>
    <row r="38" spans="1:47" s="188" customFormat="1" ht="15" customHeight="1">
      <c r="A38" s="384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4"/>
      <c r="B39" s="388" t="s">
        <v>97</v>
      </c>
      <c r="C39" s="379"/>
      <c r="D39" s="379" t="s">
        <v>98</v>
      </c>
      <c r="E39" s="379"/>
      <c r="F39" s="379" t="s">
        <v>99</v>
      </c>
      <c r="G39" s="380"/>
      <c r="H39" s="389" t="s">
        <v>97</v>
      </c>
      <c r="I39" s="379"/>
      <c r="J39" s="379" t="s">
        <v>98</v>
      </c>
      <c r="K39" s="379"/>
      <c r="L39" s="379" t="s">
        <v>99</v>
      </c>
      <c r="M39" s="380"/>
      <c r="N39" s="389" t="s">
        <v>97</v>
      </c>
      <c r="O39" s="379"/>
      <c r="P39" s="379" t="s">
        <v>98</v>
      </c>
      <c r="Q39" s="379"/>
      <c r="R39" s="379" t="s">
        <v>99</v>
      </c>
      <c r="S39" s="380"/>
      <c r="T39" s="389" t="s">
        <v>97</v>
      </c>
      <c r="U39" s="379"/>
      <c r="V39" s="379" t="s">
        <v>98</v>
      </c>
      <c r="W39" s="379"/>
      <c r="X39" s="379" t="s">
        <v>99</v>
      </c>
      <c r="Y39" s="380"/>
      <c r="Z39" s="389" t="s">
        <v>97</v>
      </c>
      <c r="AA39" s="379"/>
      <c r="AB39" s="379" t="s">
        <v>98</v>
      </c>
      <c r="AC39" s="379"/>
      <c r="AD39" s="379" t="s">
        <v>99</v>
      </c>
      <c r="AE39" s="380"/>
      <c r="AL39" s="189"/>
    </row>
    <row r="40" spans="1:47" s="188" customFormat="1" ht="15" customHeight="1" thickBot="1">
      <c r="A40" s="384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1" t="s">
        <v>103</v>
      </c>
      <c r="C41" s="382"/>
      <c r="D41" s="382" t="s">
        <v>104</v>
      </c>
      <c r="E41" s="382"/>
      <c r="F41" s="393" t="s">
        <v>105</v>
      </c>
      <c r="G41" s="394"/>
      <c r="H41" s="381" t="s">
        <v>103</v>
      </c>
      <c r="I41" s="382"/>
      <c r="J41" s="382" t="s">
        <v>104</v>
      </c>
      <c r="K41" s="382"/>
      <c r="L41" s="393" t="s">
        <v>105</v>
      </c>
      <c r="M41" s="394"/>
      <c r="N41" s="381" t="s">
        <v>103</v>
      </c>
      <c r="O41" s="382"/>
      <c r="P41" s="382" t="s">
        <v>104</v>
      </c>
      <c r="Q41" s="382"/>
      <c r="R41" s="393" t="s">
        <v>105</v>
      </c>
      <c r="S41" s="394"/>
      <c r="T41" s="381" t="s">
        <v>103</v>
      </c>
      <c r="U41" s="382"/>
      <c r="V41" s="382" t="s">
        <v>104</v>
      </c>
      <c r="W41" s="382"/>
      <c r="X41" s="393" t="s">
        <v>105</v>
      </c>
      <c r="Y41" s="394"/>
      <c r="Z41" s="382" t="s">
        <v>103</v>
      </c>
      <c r="AA41" s="382"/>
      <c r="AB41" s="382" t="s">
        <v>104</v>
      </c>
      <c r="AC41" s="382"/>
      <c r="AD41" s="393" t="s">
        <v>105</v>
      </c>
      <c r="AE41" s="394"/>
      <c r="AL41" s="189"/>
    </row>
    <row r="42" spans="1:47" s="188" customFormat="1" ht="15" customHeight="1" thickBot="1">
      <c r="A42" s="196" t="s">
        <v>106</v>
      </c>
      <c r="B42" s="395" t="e">
        <f>(B38*8+D38*28+F38*4)/$F40</f>
        <v>#DIV/0!</v>
      </c>
      <c r="C42" s="396"/>
      <c r="D42" s="396" t="e">
        <f>(D38*45+D40*45)/$F40</f>
        <v>#DIV/0!</v>
      </c>
      <c r="E42" s="396"/>
      <c r="F42" s="396" t="e">
        <f>(B38*60+F38*20+B40*60)/$F40</f>
        <v>#DIV/0!</v>
      </c>
      <c r="G42" s="397"/>
      <c r="H42" s="395" t="e">
        <f>(H38*8+J38*28+L38*4)/$L40</f>
        <v>#DIV/0!</v>
      </c>
      <c r="I42" s="396"/>
      <c r="J42" s="396" t="e">
        <f>(J38*45+J40*45)/$L40</f>
        <v>#DIV/0!</v>
      </c>
      <c r="K42" s="396"/>
      <c r="L42" s="396" t="e">
        <f>(H38*60+L38*20+H40*60)/$L40</f>
        <v>#DIV/0!</v>
      </c>
      <c r="M42" s="397"/>
      <c r="N42" s="398" t="e">
        <f>(N38*8+P38*28+R38*4)/$R40</f>
        <v>#DIV/0!</v>
      </c>
      <c r="O42" s="396"/>
      <c r="P42" s="399" t="e">
        <f>(P38*45+P40*45)/$R40</f>
        <v>#DIV/0!</v>
      </c>
      <c r="Q42" s="399"/>
      <c r="R42" s="399" t="e">
        <f>(N38*60+R38*20+N40*60)/$R40</f>
        <v>#DIV/0!</v>
      </c>
      <c r="S42" s="400"/>
      <c r="T42" s="395" t="e">
        <f>(T38*8+V38*28+X38*4)/$X40</f>
        <v>#DIV/0!</v>
      </c>
      <c r="U42" s="396"/>
      <c r="V42" s="396" t="e">
        <f>(V38*45+V40*45)/$X40</f>
        <v>#DIV/0!</v>
      </c>
      <c r="W42" s="396"/>
      <c r="X42" s="396" t="e">
        <f>(T38*60+X38*20+T40*60)/$X40</f>
        <v>#DIV/0!</v>
      </c>
      <c r="Y42" s="397"/>
      <c r="Z42" s="395" t="e">
        <f>(Z38*8+AB38*28+AD38*4)/$AD40</f>
        <v>#DIV/0!</v>
      </c>
      <c r="AA42" s="396"/>
      <c r="AB42" s="396" t="e">
        <f>(AB38*45+AB40*45)/$AD40</f>
        <v>#DIV/0!</v>
      </c>
      <c r="AC42" s="396"/>
      <c r="AD42" s="396" t="e">
        <f>(Z38*60+AD38*20+Z40*60)/$AD40</f>
        <v>#DIV/0!</v>
      </c>
      <c r="AE42" s="397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2019-06-03T06:11:36Z</dcterms:modified>
</cp:coreProperties>
</file>