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會計\Desktop\"/>
    </mc:Choice>
  </mc:AlternateContent>
  <bookViews>
    <workbookView xWindow="0" yWindow="0" windowWidth="21600" windowHeight="9690"/>
  </bookViews>
  <sheets>
    <sheet name="12結算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B13" i="1" s="1"/>
  <c r="B14" i="1" s="1"/>
  <c r="G4" i="1"/>
  <c r="E4" i="1"/>
  <c r="B4" i="1"/>
  <c r="A1" i="1"/>
  <c r="F6" i="1" l="1"/>
  <c r="E12" i="1"/>
  <c r="G12" i="1"/>
  <c r="H12" i="1" l="1"/>
  <c r="G14" i="1"/>
  <c r="H11" i="1"/>
  <c r="H9" i="1"/>
  <c r="H7" i="1"/>
  <c r="H5" i="1"/>
  <c r="H10" i="1"/>
  <c r="H4" i="1"/>
  <c r="H14" i="1" s="1"/>
  <c r="F12" i="1"/>
  <c r="E14" i="1"/>
  <c r="F11" i="1"/>
  <c r="F9" i="1"/>
  <c r="F7" i="1"/>
  <c r="F5" i="1"/>
  <c r="H6" i="1"/>
  <c r="F10" i="1"/>
  <c r="F4" i="1"/>
  <c r="F14" i="1" l="1"/>
</calcChain>
</file>

<file path=xl/sharedStrings.xml><?xml version="1.0" encoding="utf-8"?>
<sst xmlns="http://schemas.openxmlformats.org/spreadsheetml/2006/main" count="36" uniqueCount="33">
  <si>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</si>
  <si>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</si>
  <si>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</si>
  <si>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</si>
  <si>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</si>
  <si>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</si>
  <si>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</si>
  <si>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</si>
  <si>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</si>
  <si>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</si>
  <si>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>一、本月每人收午餐費  700   元
二、應收午餐費
      學  生 153 人 (月繳)
      教職員 33 人 (月繳)
      其  他      人   (月繳)
      其  他      人   (月繳)
      工  友   1 人   (月繳)
      合  計 187 人
三、免收減收午餐費
       （1）全免及減收學生午餐費
             計  112  人          
       （2）全免工友午餐費
             計 0 人          
四、本月未繳午餐費
          計  1  人 700   元
        （附繳納午餐費情形統計表）
五、以前未繳午餐費
         計 0 人 0 元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</si>
  <si>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</si>
  <si>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</si>
  <si>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</si>
  <si>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</si>
  <si>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</si>
  <si>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</si>
  <si>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</si>
  <si>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</si>
  <si>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</si>
  <si>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烹調人員工作補貼費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</si>
  <si>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</si>
  <si>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</si>
  <si>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</si>
  <si>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雜支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</si>
  <si>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</si>
  <si>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</si>
  <si>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</si>
  <si>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</si>
  <si>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</si>
  <si>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</si>
  <si>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     出納                 會計                 執行秘書                 稽核                 校長    </t>
    <phoneticPr fontId="3" type="noConversion"/>
  </si>
  <si>
    <t>105年12月份學校午餐費收支結算表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</si>
</sst>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5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9" fontId="5" fillId="0" borderId="2" xfId="2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371;&#35336;\&#21320;&#39184;\&#26126;&#32048;&#20998;&#39006;&#24115;\105&#23416;&#241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 xml:space="preserve">   嘉義縣立六嘉國民中學</v>
          </cell>
        </row>
      </sheetData>
      <sheetData sheetId="12">
        <row r="4">
          <cell r="P4">
            <v>523479</v>
          </cell>
        </row>
        <row r="38">
          <cell r="G38">
            <v>30310</v>
          </cell>
          <cell r="H38">
            <v>139498</v>
          </cell>
          <cell r="I38">
            <v>5490</v>
          </cell>
          <cell r="J38">
            <v>5550</v>
          </cell>
          <cell r="K38">
            <v>37122</v>
          </cell>
          <cell r="L38">
            <v>11280</v>
          </cell>
          <cell r="M38">
            <v>1080</v>
          </cell>
          <cell r="N38">
            <v>2100</v>
          </cell>
        </row>
        <row r="39">
          <cell r="G39">
            <v>79295</v>
          </cell>
          <cell r="H39">
            <v>444403</v>
          </cell>
          <cell r="I39">
            <v>14850</v>
          </cell>
          <cell r="J39">
            <v>26180</v>
          </cell>
          <cell r="K39">
            <v>114619</v>
          </cell>
          <cell r="L39">
            <v>54429</v>
          </cell>
          <cell r="M39">
            <v>15280</v>
          </cell>
          <cell r="N39">
            <v>8168</v>
          </cell>
          <cell r="P39">
            <v>521581</v>
          </cell>
        </row>
        <row r="42">
          <cell r="F42">
            <v>227280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3252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pane ySplit="3" topLeftCell="A4" activePane="bottomLeft" state="frozen"/>
      <selection pane="bottomLeft" activeCell="D1" sqref="D1:H1"/>
    </sheetView>
  </sheetViews>
  <sheetFormatPr defaultColWidth="8.875" defaultRowHeight="16.5"/>
  <cols>
    <col min="1" max="1" width="13.875" style="3" customWidth="1"/>
    <col min="2" max="2" width="12.625" style="18" customWidth="1"/>
    <col min="3" max="3" width="42.375" style="3" customWidth="1"/>
    <col min="4" max="4" width="14.875" style="3" customWidth="1"/>
    <col min="5" max="5" width="13.625" style="18" customWidth="1"/>
    <col min="6" max="6" width="12.625" style="3" customWidth="1"/>
    <col min="7" max="7" width="13.25" style="18" customWidth="1"/>
    <col min="8" max="8" width="11.75" style="3" customWidth="1"/>
    <col min="9" max="16384" width="8.875" style="3"/>
  </cols>
  <sheetData>
    <row r="1" spans="1:8" ht="25.5">
      <c r="A1" s="1" t="str">
        <f>'[1]11結算'!A1:C1</f>
        <v xml:space="preserve">   嘉義縣立六嘉國民中學</v>
      </c>
      <c r="B1" s="1"/>
      <c r="C1" s="1"/>
      <c r="D1" s="2" t="s">
        <v>32</v>
      </c>
      <c r="E1" s="2"/>
      <c r="F1" s="2"/>
      <c r="G1" s="2"/>
      <c r="H1" s="2"/>
    </row>
    <row r="2" spans="1:8" ht="25.9" customHeight="1">
      <c r="A2" s="4" t="s">
        <v>0</v>
      </c>
      <c r="B2" s="4"/>
      <c r="C2" s="4"/>
      <c r="D2" s="4" t="s">
        <v>1</v>
      </c>
      <c r="E2" s="4"/>
      <c r="F2" s="4"/>
      <c r="G2" s="4" t="s">
        <v>2</v>
      </c>
      <c r="H2" s="4"/>
    </row>
    <row r="3" spans="1:8" ht="25.9" customHeight="1">
      <c r="A3" s="5" t="s">
        <v>3</v>
      </c>
      <c r="B3" s="6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6" t="s">
        <v>7</v>
      </c>
      <c r="H3" s="5" t="s">
        <v>8</v>
      </c>
    </row>
    <row r="4" spans="1:8" ht="30" customHeight="1">
      <c r="A4" s="5" t="s">
        <v>9</v>
      </c>
      <c r="B4" s="7">
        <f>'[1]12分類帳'!P4</f>
        <v>523479</v>
      </c>
      <c r="C4" s="8" t="s">
        <v>10</v>
      </c>
      <c r="D4" s="5" t="s">
        <v>11</v>
      </c>
      <c r="E4" s="7">
        <f>'[1]12分類帳'!G38</f>
        <v>30310</v>
      </c>
      <c r="F4" s="9">
        <f>E4/(E12-E8)</f>
        <v>0.15519077559546973</v>
      </c>
      <c r="G4" s="7">
        <f>'[1]12分類帳'!G39</f>
        <v>79295</v>
      </c>
      <c r="H4" s="9">
        <f>G4/(G12-G8)</f>
        <v>0.12339617650033846</v>
      </c>
    </row>
    <row r="5" spans="1:8" ht="30" customHeight="1">
      <c r="A5" s="5" t="s">
        <v>12</v>
      </c>
      <c r="B5" s="7">
        <f>'[1]12分類帳'!F42</f>
        <v>227280</v>
      </c>
      <c r="C5" s="10"/>
      <c r="D5" s="5" t="s">
        <v>13</v>
      </c>
      <c r="E5" s="7">
        <f>'[1]12分類帳'!H38</f>
        <v>139498</v>
      </c>
      <c r="F5" s="9">
        <f>E5/(E12-E8)</f>
        <v>0.71424621623282203</v>
      </c>
      <c r="G5" s="7">
        <f>'[1]12分類帳'!H39</f>
        <v>444403</v>
      </c>
      <c r="H5" s="9">
        <f>G5/(G12-G8)</f>
        <v>0.69156480263925735</v>
      </c>
    </row>
    <row r="6" spans="1:8" ht="33.950000000000003" customHeight="1">
      <c r="A6" s="11" t="s">
        <v>14</v>
      </c>
      <c r="B6" s="7">
        <f>'[1]12分類帳'!G42</f>
        <v>0</v>
      </c>
      <c r="C6" s="10"/>
      <c r="D6" s="5" t="s">
        <v>15</v>
      </c>
      <c r="E6" s="7">
        <f>'[1]12分類帳'!I38</f>
        <v>5490</v>
      </c>
      <c r="F6" s="9">
        <f>E6/(E12-E8)</f>
        <v>2.8109447641673665E-2</v>
      </c>
      <c r="G6" s="7">
        <f>'[1]12分類帳'!I39</f>
        <v>14850</v>
      </c>
      <c r="H6" s="9">
        <f>G6/(G12-G8)</f>
        <v>2.3109063888391779E-2</v>
      </c>
    </row>
    <row r="7" spans="1:8" ht="33.950000000000003" customHeight="1">
      <c r="A7" s="12" t="s">
        <v>16</v>
      </c>
      <c r="B7" s="7">
        <f>'[1]12分類帳'!H42</f>
        <v>0</v>
      </c>
      <c r="C7" s="10"/>
      <c r="D7" s="5" t="s">
        <v>17</v>
      </c>
      <c r="E7" s="7">
        <f>'[1]12分類帳'!J38</f>
        <v>5550</v>
      </c>
      <c r="F7" s="9">
        <f>E7/(E12-E8)</f>
        <v>2.8416654719724741E-2</v>
      </c>
      <c r="G7" s="7">
        <f>'[1]12分類帳'!J39</f>
        <v>26180</v>
      </c>
      <c r="H7" s="9">
        <f>G7/(G12-G8)</f>
        <v>4.0740423743979584E-2</v>
      </c>
    </row>
    <row r="8" spans="1:8" ht="33.950000000000003" customHeight="1">
      <c r="A8" s="12" t="s">
        <v>18</v>
      </c>
      <c r="B8" s="7">
        <f>'[1]12分類帳'!I42</f>
        <v>0</v>
      </c>
      <c r="C8" s="10"/>
      <c r="D8" s="5" t="s">
        <v>19</v>
      </c>
      <c r="E8" s="7">
        <f>'[1]12分類帳'!K38</f>
        <v>37122</v>
      </c>
      <c r="F8" s="9"/>
      <c r="G8" s="7">
        <f>'[1]12分類帳'!K39</f>
        <v>114619</v>
      </c>
      <c r="H8" s="9"/>
    </row>
    <row r="9" spans="1:8" ht="33.950000000000003" customHeight="1">
      <c r="A9" s="13" t="s">
        <v>20</v>
      </c>
      <c r="B9" s="7">
        <f>'[1]12分類帳'!J42</f>
        <v>0</v>
      </c>
      <c r="C9" s="10"/>
      <c r="D9" s="5" t="s">
        <v>21</v>
      </c>
      <c r="E9" s="7">
        <f>'[1]12分類帳'!L38</f>
        <v>11280</v>
      </c>
      <c r="F9" s="9">
        <f>E9/(E12-E8)</f>
        <v>5.7754930673602718E-2</v>
      </c>
      <c r="G9" s="7">
        <f>'[1]12分類帳'!L39</f>
        <v>54429</v>
      </c>
      <c r="H9" s="9">
        <f>G9/(G12-G8)</f>
        <v>8.4700554773149916E-2</v>
      </c>
    </row>
    <row r="10" spans="1:8" ht="30" customHeight="1">
      <c r="A10" s="5" t="s">
        <v>22</v>
      </c>
      <c r="B10" s="7">
        <f>'[1]12分類帳'!K42</f>
        <v>3252</v>
      </c>
      <c r="C10" s="10"/>
      <c r="D10" s="5" t="s">
        <v>23</v>
      </c>
      <c r="E10" s="7">
        <f>'[1]12分類帳'!M38</f>
        <v>1080</v>
      </c>
      <c r="F10" s="9">
        <f>E10/(E12-E8)</f>
        <v>5.5297274049194095E-3</v>
      </c>
      <c r="G10" s="7">
        <f>'[1]12分類帳'!M39</f>
        <v>15280</v>
      </c>
      <c r="H10" s="9">
        <f>G10/(G12-G8)</f>
        <v>2.3778215233308177E-2</v>
      </c>
    </row>
    <row r="11" spans="1:8" ht="30" customHeight="1">
      <c r="A11" s="13"/>
      <c r="B11" s="7">
        <f>'[1]12分類帳'!L42</f>
        <v>0</v>
      </c>
      <c r="C11" s="10"/>
      <c r="D11" s="5" t="s">
        <v>24</v>
      </c>
      <c r="E11" s="7">
        <f>'[1]12分類帳'!N38</f>
        <v>2100</v>
      </c>
      <c r="F11" s="9">
        <f>E11/(E12-E8)</f>
        <v>1.0752247731787741E-2</v>
      </c>
      <c r="G11" s="7">
        <f>'[1]12分類帳'!N39</f>
        <v>8168</v>
      </c>
      <c r="H11" s="9">
        <f>G11/(G12-G8)</f>
        <v>1.2710763221574684E-2</v>
      </c>
    </row>
    <row r="12" spans="1:8" ht="30" customHeight="1">
      <c r="A12" s="5"/>
      <c r="B12" s="7">
        <f>'[1]12分類帳'!N42</f>
        <v>0</v>
      </c>
      <c r="C12" s="10"/>
      <c r="D12" s="5" t="s">
        <v>25</v>
      </c>
      <c r="E12" s="7">
        <f>SUM(E4:E11)</f>
        <v>232430</v>
      </c>
      <c r="F12" s="9">
        <f>(E12-E8)/(E12-E8)</f>
        <v>1</v>
      </c>
      <c r="G12" s="7">
        <f>SUM(G4:G11)</f>
        <v>757224</v>
      </c>
      <c r="H12" s="9">
        <f>(G12-G8)/(G12-G8)</f>
        <v>1</v>
      </c>
    </row>
    <row r="13" spans="1:8" ht="30" customHeight="1">
      <c r="A13" s="5" t="s">
        <v>26</v>
      </c>
      <c r="B13" s="7">
        <f>SUM(B5:B11)</f>
        <v>230532</v>
      </c>
      <c r="C13" s="10"/>
      <c r="D13" s="5" t="s">
        <v>27</v>
      </c>
      <c r="E13" s="7">
        <f>'[1]12分類帳'!P39</f>
        <v>521581</v>
      </c>
      <c r="F13" s="9"/>
      <c r="G13" s="7">
        <f>E13</f>
        <v>521581</v>
      </c>
      <c r="H13" s="9"/>
    </row>
    <row r="14" spans="1:8" ht="30" customHeight="1">
      <c r="A14" s="5" t="s">
        <v>28</v>
      </c>
      <c r="B14" s="7">
        <f>B13+B4</f>
        <v>754011</v>
      </c>
      <c r="C14" s="14"/>
      <c r="D14" s="5" t="s">
        <v>28</v>
      </c>
      <c r="E14" s="7">
        <f>E12+E13</f>
        <v>754011</v>
      </c>
      <c r="F14" s="15">
        <f>SUM(F4:F11)</f>
        <v>1.0000000000000002</v>
      </c>
      <c r="G14" s="7">
        <f>G12+G13</f>
        <v>1278805</v>
      </c>
      <c r="H14" s="15">
        <f>SUM(H4:H11)</f>
        <v>0.99999999999999989</v>
      </c>
    </row>
    <row r="15" spans="1:8" ht="67.150000000000006" customHeight="1">
      <c r="A15" s="5" t="s">
        <v>29</v>
      </c>
      <c r="B15" s="16" t="s">
        <v>30</v>
      </c>
      <c r="C15" s="16"/>
      <c r="D15" s="16"/>
      <c r="E15" s="16"/>
      <c r="F15" s="16"/>
      <c r="G15" s="16"/>
      <c r="H15" s="16"/>
    </row>
    <row r="16" spans="1:8" ht="27.6" customHeight="1">
      <c r="A16" s="17" t="s">
        <v>31</v>
      </c>
      <c r="B16" s="17"/>
      <c r="C16" s="17"/>
      <c r="D16" s="17"/>
      <c r="E16" s="17"/>
      <c r="F16" s="17"/>
      <c r="G16" s="17"/>
      <c r="H16" s="17"/>
    </row>
  </sheetData>
  <mergeCells count="8">
    <mergeCell ref="B15:H15"/>
    <mergeCell ref="A16:H16"/>
    <mergeCell ref="A1:C1"/>
    <mergeCell ref="D1:H1"/>
    <mergeCell ref="A2:C2"/>
    <mergeCell ref="D2:F2"/>
    <mergeCell ref="G2:H2"/>
    <mergeCell ref="C4:C14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12結算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</dc:creator>
  <cp:lastModifiedBy>會計</cp:lastModifiedBy>
  <dcterms:created xsi:type="dcterms:W3CDTF">2017-03-13T02:58:25Z</dcterms:created>
  <dcterms:modified xsi:type="dcterms:W3CDTF">2017-03-13T02:58:48Z</dcterms:modified>
</cp:coreProperties>
</file>